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davidstern/Desktop/"/>
    </mc:Choice>
  </mc:AlternateContent>
  <xr:revisionPtr revIDLastSave="0" documentId="13_ncr:1_{F974E80F-10EE-B343-8376-363805E6442A}" xr6:coauthVersionLast="46" xr6:coauthVersionMax="46" xr10:uidLastSave="{00000000-0000-0000-0000-000000000000}"/>
  <bookViews>
    <workbookView xWindow="-37480" yWindow="760" windowWidth="34480" windowHeight="19640" xr2:uid="{00000000-000D-0000-FFFF-FFFF00000000}"/>
  </bookViews>
  <sheets>
    <sheet name="Labor rates" sheetId="1" r:id="rId1"/>
  </sheets>
  <definedNames>
    <definedName name="_xlnm._FilterDatabase" localSheetId="0" hidden="1">'Labor rates'!$A$4:$AJ$19</definedName>
    <definedName name="Z_188383C3_BBEC_4AD2_BF1F_7BE8B6F5FF0D_.wvu.PrintArea" localSheetId="0">'Labor rates'!$A$1:$AA$21</definedName>
    <definedName name="Z_188383C3_BBEC_4AD2_BF1F_7BE8B6F5FF0D_.wvu.PrintTitles" localSheetId="0">'Labor rates'!$1:$4</definedName>
    <definedName name="Z_28C2AC0D_E338_4355_B5D7_7A2723AC9096_.wvu.PrintArea" localSheetId="0">'Labor rates'!$A$1:$AA$21</definedName>
    <definedName name="Z_28C2AC0D_E338_4355_B5D7_7A2723AC9096_.wvu.PrintTitles" localSheetId="0">'Labor rates'!$1:$4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1" i="1" l="1"/>
  <c r="Q21" i="1"/>
  <c r="P21" i="1"/>
  <c r="L21" i="1"/>
  <c r="H21" i="1"/>
  <c r="F21" i="1"/>
  <c r="E21" i="1"/>
  <c r="W19" i="1"/>
  <c r="T19" i="1"/>
  <c r="I19" i="1"/>
  <c r="V19" i="1" s="1"/>
  <c r="G19" i="1"/>
  <c r="J19" i="1" s="1"/>
  <c r="D19" i="1"/>
  <c r="K19" i="1" s="1"/>
  <c r="M19" i="1" s="1"/>
  <c r="W18" i="1"/>
  <c r="T18" i="1"/>
  <c r="J18" i="1"/>
  <c r="I18" i="1"/>
  <c r="V18" i="1" s="1"/>
  <c r="G18" i="1"/>
  <c r="D18" i="1"/>
  <c r="K18" i="1" s="1"/>
  <c r="M18" i="1" s="1"/>
  <c r="W17" i="1"/>
  <c r="V17" i="1"/>
  <c r="T17" i="1"/>
  <c r="I17" i="1"/>
  <c r="D17" i="1"/>
  <c r="G17" i="1" s="1"/>
  <c r="J17" i="1" s="1"/>
  <c r="W16" i="1"/>
  <c r="T16" i="1"/>
  <c r="S16" i="1"/>
  <c r="I16" i="1"/>
  <c r="K16" i="1" s="1"/>
  <c r="M16" i="1" s="1"/>
  <c r="D16" i="1"/>
  <c r="W15" i="1"/>
  <c r="T15" i="1"/>
  <c r="S15" i="1"/>
  <c r="I15" i="1"/>
  <c r="K15" i="1" s="1"/>
  <c r="M15" i="1" s="1"/>
  <c r="D15" i="1"/>
  <c r="W14" i="1"/>
  <c r="T14" i="1"/>
  <c r="I14" i="1"/>
  <c r="G14" i="1"/>
  <c r="J14" i="1" s="1"/>
  <c r="D14" i="1"/>
  <c r="K14" i="1" s="1"/>
  <c r="M14" i="1" s="1"/>
  <c r="W13" i="1"/>
  <c r="V13" i="1"/>
  <c r="T13" i="1"/>
  <c r="K13" i="1"/>
  <c r="M13" i="1" s="1"/>
  <c r="X13" i="1" s="1"/>
  <c r="I13" i="1"/>
  <c r="D13" i="1"/>
  <c r="G13" i="1" s="1"/>
  <c r="W12" i="1"/>
  <c r="T12" i="1"/>
  <c r="J12" i="1"/>
  <c r="I12" i="1"/>
  <c r="V12" i="1" s="1"/>
  <c r="G12" i="1"/>
  <c r="D12" i="1"/>
  <c r="K12" i="1" s="1"/>
  <c r="M12" i="1" s="1"/>
  <c r="W11" i="1"/>
  <c r="V11" i="1"/>
  <c r="T11" i="1"/>
  <c r="S11" i="1"/>
  <c r="I11" i="1"/>
  <c r="G11" i="1"/>
  <c r="J11" i="1" s="1"/>
  <c r="D11" i="1"/>
  <c r="K11" i="1" s="1"/>
  <c r="M11" i="1" s="1"/>
  <c r="W10" i="1"/>
  <c r="V10" i="1"/>
  <c r="T10" i="1"/>
  <c r="S10" i="1"/>
  <c r="I10" i="1"/>
  <c r="G10" i="1"/>
  <c r="J10" i="1" s="1"/>
  <c r="D10" i="1"/>
  <c r="K10" i="1" s="1"/>
  <c r="M10" i="1" s="1"/>
  <c r="W9" i="1"/>
  <c r="T9" i="1"/>
  <c r="I9" i="1"/>
  <c r="V9" i="1" s="1"/>
  <c r="D9" i="1"/>
  <c r="G9" i="1" s="1"/>
  <c r="W8" i="1"/>
  <c r="T8" i="1"/>
  <c r="I8" i="1"/>
  <c r="G8" i="1"/>
  <c r="J8" i="1" s="1"/>
  <c r="D8" i="1"/>
  <c r="K8" i="1" s="1"/>
  <c r="M8" i="1" s="1"/>
  <c r="W7" i="1"/>
  <c r="V7" i="1"/>
  <c r="T7" i="1"/>
  <c r="K7" i="1"/>
  <c r="M7" i="1" s="1"/>
  <c r="I7" i="1"/>
  <c r="D7" i="1"/>
  <c r="G7" i="1" s="1"/>
  <c r="J7" i="1" s="1"/>
  <c r="W6" i="1"/>
  <c r="T6" i="1"/>
  <c r="S6" i="1"/>
  <c r="K6" i="1"/>
  <c r="M6" i="1" s="1"/>
  <c r="I6" i="1"/>
  <c r="D6" i="1"/>
  <c r="W5" i="1"/>
  <c r="W21" i="1" s="1"/>
  <c r="T5" i="1"/>
  <c r="T21" i="1" s="1"/>
  <c r="S5" i="1"/>
  <c r="I5" i="1"/>
  <c r="D5" i="1"/>
  <c r="O15" i="1" l="1"/>
  <c r="X15" i="1"/>
  <c r="Z15" i="1"/>
  <c r="R15" i="1"/>
  <c r="N15" i="1"/>
  <c r="AB15" i="1" s="1"/>
  <c r="AC15" i="1" s="1"/>
  <c r="X16" i="1"/>
  <c r="O16" i="1"/>
  <c r="Z16" i="1"/>
  <c r="N16" i="1"/>
  <c r="R16" i="1"/>
  <c r="Z10" i="1"/>
  <c r="N10" i="1"/>
  <c r="R10" i="1"/>
  <c r="O10" i="1"/>
  <c r="X10" i="1"/>
  <c r="N12" i="1"/>
  <c r="X12" i="1"/>
  <c r="R12" i="1"/>
  <c r="O12" i="1"/>
  <c r="Z12" i="1"/>
  <c r="X14" i="1"/>
  <c r="R14" i="1"/>
  <c r="N14" i="1"/>
  <c r="Z14" i="1"/>
  <c r="O14" i="1"/>
  <c r="X8" i="1"/>
  <c r="R8" i="1"/>
  <c r="N8" i="1"/>
  <c r="AB8" i="1" s="1"/>
  <c r="AC8" i="1" s="1"/>
  <c r="Z8" i="1"/>
  <c r="O8" i="1"/>
  <c r="R11" i="1"/>
  <c r="Z11" i="1"/>
  <c r="N11" i="1"/>
  <c r="X11" i="1"/>
  <c r="O11" i="1"/>
  <c r="D21" i="1"/>
  <c r="V5" i="1"/>
  <c r="Z7" i="1"/>
  <c r="O7" i="1"/>
  <c r="G5" i="1"/>
  <c r="N13" i="1"/>
  <c r="AB13" i="1" s="1"/>
  <c r="AC13" i="1" s="1"/>
  <c r="K9" i="1"/>
  <c r="M9" i="1" s="1"/>
  <c r="R7" i="1"/>
  <c r="X7" i="1"/>
  <c r="J13" i="1"/>
  <c r="R13" i="1"/>
  <c r="N18" i="1"/>
  <c r="Z18" i="1"/>
  <c r="X18" i="1"/>
  <c r="R18" i="1"/>
  <c r="O18" i="1"/>
  <c r="O6" i="1"/>
  <c r="X6" i="1"/>
  <c r="Z13" i="1"/>
  <c r="O13" i="1"/>
  <c r="Z19" i="1"/>
  <c r="X19" i="1"/>
  <c r="R19" i="1"/>
  <c r="O19" i="1"/>
  <c r="N19" i="1"/>
  <c r="AB19" i="1" s="1"/>
  <c r="AC19" i="1" s="1"/>
  <c r="N6" i="1"/>
  <c r="N7" i="1"/>
  <c r="I21" i="1"/>
  <c r="V6" i="1"/>
  <c r="G6" i="1"/>
  <c r="J6" i="1" s="1"/>
  <c r="R6" i="1"/>
  <c r="Z6" i="1"/>
  <c r="K5" i="1"/>
  <c r="S21" i="1"/>
  <c r="J9" i="1"/>
  <c r="V15" i="1"/>
  <c r="G15" i="1"/>
  <c r="J15" i="1" s="1"/>
  <c r="G16" i="1"/>
  <c r="J16" i="1" s="1"/>
  <c r="V16" i="1"/>
  <c r="K17" i="1"/>
  <c r="M17" i="1" s="1"/>
  <c r="V8" i="1"/>
  <c r="V14" i="1"/>
  <c r="AD19" i="1" l="1"/>
  <c r="AE19" i="1" s="1"/>
  <c r="AB7" i="1"/>
  <c r="O9" i="1"/>
  <c r="Z9" i="1"/>
  <c r="X9" i="1"/>
  <c r="R9" i="1"/>
  <c r="N9" i="1"/>
  <c r="AD13" i="1"/>
  <c r="AE13" i="1" s="1"/>
  <c r="V21" i="1"/>
  <c r="AB14" i="1"/>
  <c r="AB6" i="1"/>
  <c r="AB11" i="1"/>
  <c r="AD8" i="1"/>
  <c r="AE8" i="1" s="1"/>
  <c r="AB12" i="1"/>
  <c r="AB16" i="1"/>
  <c r="AD15" i="1"/>
  <c r="AE15" i="1" s="1"/>
  <c r="O17" i="1"/>
  <c r="Z17" i="1"/>
  <c r="X17" i="1"/>
  <c r="R17" i="1"/>
  <c r="N17" i="1"/>
  <c r="K21" i="1"/>
  <c r="M5" i="1"/>
  <c r="AB10" i="1"/>
  <c r="AB18" i="1"/>
  <c r="G21" i="1"/>
  <c r="G23" i="1" s="1"/>
  <c r="J5" i="1"/>
  <c r="J21" i="1" s="1"/>
  <c r="AC10" i="1" l="1"/>
  <c r="AD10" i="1"/>
  <c r="AE10" i="1" s="1"/>
  <c r="AG8" i="1"/>
  <c r="AJ8" i="1" s="1"/>
  <c r="AI8" i="1"/>
  <c r="AC14" i="1"/>
  <c r="AD14" i="1"/>
  <c r="AE14" i="1" s="1"/>
  <c r="AB9" i="1"/>
  <c r="AC18" i="1"/>
  <c r="AD18" i="1"/>
  <c r="AE18" i="1" s="1"/>
  <c r="J23" i="1"/>
  <c r="H23" i="1"/>
  <c r="E23" i="1"/>
  <c r="F23" i="1"/>
  <c r="I23" i="1"/>
  <c r="AB17" i="1"/>
  <c r="AC12" i="1"/>
  <c r="AD12" i="1"/>
  <c r="AE12" i="1" s="1"/>
  <c r="AC6" i="1"/>
  <c r="AD6" i="1"/>
  <c r="AE6" i="1" s="1"/>
  <c r="M21" i="1"/>
  <c r="X5" i="1"/>
  <c r="X21" i="1" s="1"/>
  <c r="O5" i="1"/>
  <c r="O21" i="1" s="1"/>
  <c r="Z5" i="1"/>
  <c r="Z21" i="1" s="1"/>
  <c r="R5" i="1"/>
  <c r="R21" i="1" s="1"/>
  <c r="N5" i="1"/>
  <c r="AG15" i="1"/>
  <c r="AJ15" i="1" s="1"/>
  <c r="AI15" i="1"/>
  <c r="AC11" i="1"/>
  <c r="AD11" i="1"/>
  <c r="AE11" i="1" s="1"/>
  <c r="AC7" i="1"/>
  <c r="AD7" i="1"/>
  <c r="AE7" i="1" s="1"/>
  <c r="AC16" i="1"/>
  <c r="AD16" i="1"/>
  <c r="AE16" i="1" s="1"/>
  <c r="D23" i="1"/>
  <c r="AI13" i="1"/>
  <c r="AG13" i="1"/>
  <c r="AJ13" i="1" s="1"/>
  <c r="AG19" i="1"/>
  <c r="AI19" i="1"/>
  <c r="AJ19" i="1" s="1"/>
  <c r="AG6" i="1" l="1"/>
  <c r="AI6" i="1"/>
  <c r="AJ6" i="1" s="1"/>
  <c r="AC17" i="1"/>
  <c r="AD17" i="1"/>
  <c r="AE17" i="1" s="1"/>
  <c r="AC9" i="1"/>
  <c r="AD9" i="1"/>
  <c r="AE9" i="1" s="1"/>
  <c r="AJ16" i="1"/>
  <c r="AG16" i="1"/>
  <c r="AI16" i="1"/>
  <c r="J25" i="1"/>
  <c r="AJ14" i="1"/>
  <c r="AG14" i="1"/>
  <c r="AI14" i="1"/>
  <c r="AI11" i="1"/>
  <c r="AJ11" i="1"/>
  <c r="AG11" i="1"/>
  <c r="N21" i="1"/>
  <c r="AB5" i="1"/>
  <c r="AI7" i="1"/>
  <c r="AG7" i="1"/>
  <c r="AJ7" i="1" s="1"/>
  <c r="AG12" i="1"/>
  <c r="AJ12" i="1"/>
  <c r="AI12" i="1"/>
  <c r="AG18" i="1"/>
  <c r="AI18" i="1"/>
  <c r="AJ18" i="1" s="1"/>
  <c r="AI10" i="1"/>
  <c r="AG10" i="1"/>
  <c r="AJ10" i="1" s="1"/>
  <c r="AI9" i="1" l="1"/>
  <c r="AG9" i="1"/>
  <c r="AJ9" i="1" s="1"/>
  <c r="AB21" i="1"/>
  <c r="AC21" i="1" s="1"/>
  <c r="AC5" i="1"/>
  <c r="AD5" i="1"/>
  <c r="AI17" i="1"/>
  <c r="AG17" i="1"/>
  <c r="AJ17" i="1" s="1"/>
  <c r="AD21" i="1" l="1"/>
  <c r="AE5" i="1"/>
  <c r="AG5" i="1" l="1"/>
  <c r="AJ5" i="1" s="1"/>
  <c r="AJ21" i="1" s="1"/>
  <c r="AI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4" authorId="0" shapeId="0" xr:uid="{00000000-0006-0000-0000-000001000000}">
      <text>
        <r>
          <rPr>
            <sz val="10"/>
            <color rgb="FF000000"/>
            <rFont val="Arial"/>
            <family val="2"/>
          </rPr>
          <t>Training, shop/yard, etc.</t>
        </r>
      </text>
    </comment>
  </commentList>
</comments>
</file>

<file path=xl/sharedStrings.xml><?xml version="1.0" encoding="utf-8"?>
<sst xmlns="http://schemas.openxmlformats.org/spreadsheetml/2006/main" count="72" uniqueCount="47">
  <si>
    <t>ABC Construction</t>
  </si>
  <si>
    <t>20XX Labor Rates</t>
  </si>
  <si>
    <t>(Note: All Greyed Columns are Calculations)</t>
  </si>
  <si>
    <t>2019</t>
  </si>
  <si>
    <t>Employee</t>
  </si>
  <si>
    <t>Position</t>
  </si>
  <si>
    <t>Reg</t>
  </si>
  <si>
    <t>OT</t>
  </si>
  <si>
    <t>DT</t>
  </si>
  <si>
    <t>Total Bill.</t>
  </si>
  <si>
    <t>Non- bill jobs</t>
  </si>
  <si>
    <t>PTO</t>
  </si>
  <si>
    <t>Total Hours</t>
  </si>
  <si>
    <t>Wages</t>
  </si>
  <si>
    <t>Bonus</t>
  </si>
  <si>
    <t>Total</t>
  </si>
  <si>
    <t>OASDI</t>
  </si>
  <si>
    <t>Medi care</t>
  </si>
  <si>
    <t>FUTA</t>
  </si>
  <si>
    <t>SUTA</t>
  </si>
  <si>
    <t>Local P/R Tax</t>
  </si>
  <si>
    <t>Life</t>
  </si>
  <si>
    <t>LTD</t>
  </si>
  <si>
    <t>WC %</t>
  </si>
  <si>
    <t>WC</t>
  </si>
  <si>
    <t>Health &amp; Dental</t>
  </si>
  <si>
    <t>401K ER Match</t>
  </si>
  <si>
    <t>401K Profit Share %</t>
  </si>
  <si>
    <t>Profit Share $</t>
  </si>
  <si>
    <t>Union Benefits</t>
  </si>
  <si>
    <t>Total Burden</t>
  </si>
  <si>
    <t>Burden %</t>
  </si>
  <si>
    <t>Total Cost</t>
  </si>
  <si>
    <t>Total cost per billable hour</t>
  </si>
  <si>
    <t>OH %</t>
  </si>
  <si>
    <t>OH</t>
  </si>
  <si>
    <t>Profit %</t>
  </si>
  <si>
    <t>Profit</t>
  </si>
  <si>
    <t>Bill rate (reg-OT-DT blend)</t>
  </si>
  <si>
    <t>Project Mgr</t>
  </si>
  <si>
    <t>Foreman</t>
  </si>
  <si>
    <t>Super</t>
  </si>
  <si>
    <t>Operator</t>
  </si>
  <si>
    <t>Driver</t>
  </si>
  <si>
    <t>Laborer</t>
  </si>
  <si>
    <t>blended</t>
  </si>
  <si>
    <t>cksum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</si>
</sst>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;[Red]\(#,##0\)"/>
    <numFmt numFmtId="165" formatCode="&quot;$&quot;#,##0"/>
    <numFmt numFmtId="166" formatCode="0.0%"/>
    <numFmt numFmtId="167" formatCode="0.00%;[Red]\(0.00%\)"/>
    <numFmt numFmtId="168" formatCode="0.0%;[Red]\(0.0%\)"/>
    <numFmt numFmtId="169" formatCode="#,##0.00;[Red]\(#,##0.00\)"/>
    <numFmt numFmtId="170" formatCode="0%;[Red]\(0%\)"/>
    <numFmt numFmtId="171" formatCode="#,##0.0"/>
  </numFmts>
  <fonts count="14" x14ac:knownFonts="1">
    <font>
      <sz val="10"/>
      <color rgb="FF000000"/>
      <name val="Arial"/>
    </font>
    <font>
      <b/>
      <sz val="14"/>
      <color theme="1"/>
      <name val="Arial"/>
    </font>
    <font>
      <sz val="10"/>
      <color theme="1"/>
      <name val="Arial"/>
    </font>
    <font>
      <i/>
      <sz val="10"/>
      <color theme="1"/>
      <name val="Arial"/>
    </font>
    <font>
      <b/>
      <sz val="10"/>
      <color theme="1"/>
      <name val="Arial"/>
    </font>
    <font>
      <i/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b/>
      <i/>
      <sz val="10"/>
      <color theme="1"/>
      <name val="Arial"/>
    </font>
    <font>
      <sz val="8"/>
      <color theme="1"/>
      <name val="Arial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00FFFF"/>
        <bgColor rgb="FF00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2" borderId="0" xfId="0" applyNumberFormat="1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3" fontId="4" fillId="2" borderId="0" xfId="0" applyNumberFormat="1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9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4" fontId="2" fillId="2" borderId="0" xfId="0" applyNumberFormat="1" applyFont="1" applyFill="1" applyAlignment="1">
      <alignment vertical="center"/>
    </xf>
    <xf numFmtId="164" fontId="6" fillId="0" borderId="0" xfId="0" applyNumberFormat="1" applyFont="1" applyAlignment="1">
      <alignment vertical="center"/>
    </xf>
    <xf numFmtId="164" fontId="7" fillId="2" borderId="0" xfId="0" applyNumberFormat="1" applyFont="1" applyFill="1" applyAlignment="1">
      <alignment vertical="center"/>
    </xf>
    <xf numFmtId="166" fontId="6" fillId="2" borderId="0" xfId="0" applyNumberFormat="1" applyFon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166" fontId="6" fillId="0" borderId="0" xfId="0" applyNumberFormat="1" applyFont="1" applyAlignment="1">
      <alignment vertical="center"/>
    </xf>
    <xf numFmtId="164" fontId="6" fillId="2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0" fontId="4" fillId="0" borderId="0" xfId="0" applyNumberFormat="1" applyFont="1" applyAlignment="1">
      <alignment vertical="center"/>
    </xf>
    <xf numFmtId="164" fontId="8" fillId="3" borderId="0" xfId="0" applyNumberFormat="1" applyFont="1" applyFill="1" applyAlignment="1">
      <alignment horizontal="right" vertical="center"/>
    </xf>
    <xf numFmtId="4" fontId="3" fillId="3" borderId="0" xfId="0" applyNumberFormat="1" applyFont="1" applyFill="1" applyAlignment="1">
      <alignment horizontal="right" vertical="center"/>
    </xf>
    <xf numFmtId="166" fontId="2" fillId="0" borderId="0" xfId="0" applyNumberFormat="1" applyFont="1" applyAlignment="1">
      <alignment vertical="center"/>
    </xf>
    <xf numFmtId="171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wrapText="1"/>
    </xf>
    <xf numFmtId="4" fontId="10" fillId="0" borderId="0" xfId="0" applyNumberFormat="1" applyFont="1" applyAlignment="1">
      <alignment wrapText="1"/>
    </xf>
    <xf numFmtId="3" fontId="10" fillId="0" borderId="0" xfId="0" applyNumberFormat="1" applyFont="1" applyAlignment="1">
      <alignment horizontal="right" wrapText="1"/>
    </xf>
    <xf numFmtId="164" fontId="10" fillId="0" borderId="0" xfId="0" applyNumberFormat="1" applyFont="1" applyAlignment="1">
      <alignment horizontal="right" wrapText="1"/>
    </xf>
    <xf numFmtId="4" fontId="10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 horizontal="right" wrapText="1"/>
    </xf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973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1" sqref="G11"/>
    </sheetView>
  </sheetViews>
  <sheetFormatPr baseColWidth="10" defaultColWidth="14.5" defaultRowHeight="15.75" customHeight="1" x14ac:dyDescent="0.15"/>
  <cols>
    <col min="1" max="1" width="9.83203125" customWidth="1"/>
    <col min="2" max="2" width="16.6640625" customWidth="1"/>
    <col min="3" max="3" width="12.1640625" customWidth="1"/>
    <col min="4" max="5" width="10.33203125" customWidth="1"/>
    <col min="6" max="6" width="8.6640625" customWidth="1"/>
    <col min="7" max="11" width="10.33203125" customWidth="1"/>
    <col min="12" max="12" width="11.6640625" customWidth="1"/>
    <col min="13" max="13" width="11.33203125" customWidth="1"/>
    <col min="14" max="14" width="11.5" customWidth="1"/>
    <col min="15" max="15" width="10.6640625" customWidth="1"/>
    <col min="16" max="22" width="9.1640625" customWidth="1"/>
    <col min="23" max="23" width="10.33203125" customWidth="1"/>
    <col min="24" max="26" width="10.5" customWidth="1"/>
    <col min="27" max="36" width="11.33203125" customWidth="1"/>
    <col min="37" max="37" width="16.5" customWidth="1"/>
    <col min="38" max="42" width="9.1640625" customWidth="1"/>
  </cols>
  <sheetData>
    <row r="1" spans="1:42" ht="12.75" customHeight="1" x14ac:dyDescent="0.15">
      <c r="A1" s="1" t="s">
        <v>0</v>
      </c>
      <c r="B1" s="2"/>
      <c r="C1" s="2"/>
      <c r="D1" s="3"/>
      <c r="E1" s="3"/>
      <c r="F1" s="3"/>
      <c r="G1" s="3"/>
      <c r="H1" s="4"/>
      <c r="I1" s="4"/>
      <c r="J1" s="3"/>
      <c r="K1" s="3"/>
      <c r="L1" s="5"/>
      <c r="M1" s="3"/>
      <c r="N1" s="3"/>
      <c r="O1" s="2"/>
      <c r="P1" s="2"/>
      <c r="Q1" s="2"/>
      <c r="R1" s="6"/>
      <c r="S1" s="2"/>
      <c r="T1" s="2"/>
      <c r="U1" s="2"/>
      <c r="V1" s="2"/>
      <c r="W1" s="2"/>
      <c r="X1" s="2"/>
      <c r="Y1" s="2"/>
      <c r="Z1" s="2"/>
      <c r="AA1" s="2"/>
      <c r="AB1" s="7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2.75" customHeight="1" x14ac:dyDescent="0.15">
      <c r="A2" s="8" t="s">
        <v>1</v>
      </c>
      <c r="B2" s="2"/>
      <c r="C2" s="2"/>
      <c r="D2" s="9"/>
      <c r="E2" s="9"/>
      <c r="F2" s="9"/>
      <c r="G2" s="9"/>
      <c r="H2" s="9"/>
      <c r="I2" s="9"/>
      <c r="J2" s="9"/>
      <c r="K2" s="9"/>
      <c r="L2" s="10"/>
      <c r="M2" s="3"/>
      <c r="N2" s="11">
        <v>142800</v>
      </c>
      <c r="O2" s="2"/>
      <c r="P2" s="2"/>
      <c r="Q2" s="2"/>
      <c r="R2" s="2"/>
      <c r="S2" s="2"/>
      <c r="T2" s="2"/>
      <c r="U2" s="2"/>
      <c r="V2" s="2"/>
      <c r="W2" s="12"/>
      <c r="X2" s="2"/>
      <c r="Y2" s="2"/>
      <c r="Z2" s="2"/>
      <c r="AA2" s="2"/>
      <c r="AB2" s="7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2.75" customHeight="1" x14ac:dyDescent="0.15">
      <c r="A3" s="13" t="s">
        <v>2</v>
      </c>
      <c r="B3" s="14"/>
      <c r="C3" s="14"/>
      <c r="D3" s="15"/>
      <c r="E3" s="15"/>
      <c r="F3" s="15"/>
      <c r="G3" s="15"/>
      <c r="H3" s="15"/>
      <c r="I3" s="15"/>
      <c r="J3" s="15"/>
      <c r="K3" s="15"/>
      <c r="L3" s="16"/>
      <c r="M3" s="3"/>
      <c r="N3" s="17">
        <v>6.2E-2</v>
      </c>
      <c r="O3" s="17">
        <v>1.4500000000000001E-2</v>
      </c>
      <c r="P3" s="18">
        <v>56</v>
      </c>
      <c r="Q3" s="18">
        <v>434</v>
      </c>
      <c r="R3" s="19">
        <v>0.01</v>
      </c>
      <c r="S3" s="2"/>
      <c r="T3" s="2"/>
      <c r="U3" s="19"/>
      <c r="V3" s="20"/>
      <c r="W3" s="15">
        <v>250</v>
      </c>
      <c r="X3" s="19">
        <v>0.04</v>
      </c>
      <c r="Y3" s="21"/>
      <c r="Z3" s="21"/>
      <c r="AA3" s="2"/>
      <c r="AB3" s="7"/>
      <c r="AC3" s="12"/>
      <c r="AD3" s="12"/>
      <c r="AE3" s="12"/>
      <c r="AF3" s="22"/>
      <c r="AG3" s="22"/>
      <c r="AH3" s="22"/>
      <c r="AI3" s="22"/>
      <c r="AJ3" s="2"/>
      <c r="AK3" s="2"/>
      <c r="AL3" s="2"/>
      <c r="AM3" s="2"/>
      <c r="AN3" s="2"/>
      <c r="AO3" s="2"/>
      <c r="AP3" s="2"/>
    </row>
    <row r="4" spans="1:42" s="51" customFormat="1" ht="50" customHeight="1" x14ac:dyDescent="0.2">
      <c r="A4" s="45" t="s">
        <v>3</v>
      </c>
      <c r="B4" s="46" t="s">
        <v>4</v>
      </c>
      <c r="C4" s="46" t="s">
        <v>5</v>
      </c>
      <c r="D4" s="47" t="s">
        <v>6</v>
      </c>
      <c r="E4" s="47" t="s">
        <v>7</v>
      </c>
      <c r="F4" s="47" t="s">
        <v>8</v>
      </c>
      <c r="G4" s="47" t="s">
        <v>9</v>
      </c>
      <c r="H4" s="47" t="s">
        <v>10</v>
      </c>
      <c r="I4" s="47" t="s">
        <v>11</v>
      </c>
      <c r="J4" s="47" t="s">
        <v>12</v>
      </c>
      <c r="K4" s="47" t="s">
        <v>13</v>
      </c>
      <c r="L4" s="48" t="s">
        <v>14</v>
      </c>
      <c r="M4" s="47" t="s">
        <v>15</v>
      </c>
      <c r="N4" s="49" t="s">
        <v>16</v>
      </c>
      <c r="O4" s="49" t="s">
        <v>17</v>
      </c>
      <c r="P4" s="49" t="s">
        <v>18</v>
      </c>
      <c r="Q4" s="49" t="s">
        <v>19</v>
      </c>
      <c r="R4" s="49" t="s">
        <v>20</v>
      </c>
      <c r="S4" s="49" t="s">
        <v>21</v>
      </c>
      <c r="T4" s="49" t="s">
        <v>22</v>
      </c>
      <c r="U4" s="49" t="s">
        <v>23</v>
      </c>
      <c r="V4" s="49" t="s">
        <v>24</v>
      </c>
      <c r="W4" s="49" t="s">
        <v>25</v>
      </c>
      <c r="X4" s="49" t="s">
        <v>26</v>
      </c>
      <c r="Y4" s="49" t="s">
        <v>27</v>
      </c>
      <c r="Z4" s="49" t="s">
        <v>28</v>
      </c>
      <c r="AA4" s="49" t="s">
        <v>29</v>
      </c>
      <c r="AB4" s="50" t="s">
        <v>30</v>
      </c>
      <c r="AC4" s="49" t="s">
        <v>31</v>
      </c>
      <c r="AD4" s="49" t="s">
        <v>32</v>
      </c>
      <c r="AE4" s="49" t="s">
        <v>33</v>
      </c>
      <c r="AF4" s="49" t="s">
        <v>34</v>
      </c>
      <c r="AG4" s="49" t="s">
        <v>35</v>
      </c>
      <c r="AH4" s="49" t="s">
        <v>36</v>
      </c>
      <c r="AI4" s="49" t="s">
        <v>37</v>
      </c>
      <c r="AJ4" s="49" t="s">
        <v>38</v>
      </c>
      <c r="AK4" s="46"/>
      <c r="AL4" s="46"/>
      <c r="AM4" s="46"/>
      <c r="AN4" s="46"/>
      <c r="AO4" s="46"/>
      <c r="AP4" s="46"/>
    </row>
    <row r="5" spans="1:42" ht="12.75" customHeight="1" x14ac:dyDescent="0.15">
      <c r="A5" s="12">
        <v>65</v>
      </c>
      <c r="B5" s="8" t="s">
        <v>4</v>
      </c>
      <c r="C5" s="12" t="s">
        <v>39</v>
      </c>
      <c r="D5" s="3">
        <f t="shared" ref="D5:D19" si="0">38*48</f>
        <v>1824</v>
      </c>
      <c r="E5" s="4">
        <v>100</v>
      </c>
      <c r="F5" s="4">
        <v>10</v>
      </c>
      <c r="G5" s="23">
        <f t="shared" ref="G5:G19" si="1">SUM(D5:F5)</f>
        <v>1934</v>
      </c>
      <c r="H5" s="4">
        <v>25</v>
      </c>
      <c r="I5" s="3">
        <f t="shared" ref="I5:I19" si="2">5*40</f>
        <v>200</v>
      </c>
      <c r="J5" s="23">
        <f t="shared" ref="J5:J19" si="3">SUM(G5:I5)</f>
        <v>2159</v>
      </c>
      <c r="K5" s="23">
        <f t="shared" ref="K5:K19" si="4">($A5*D5)+($A5*E5*1.5)+($A5*F5*2)+($A5*H5)+($A5*I5)</f>
        <v>144235</v>
      </c>
      <c r="L5" s="24">
        <v>2000</v>
      </c>
      <c r="M5" s="25">
        <f t="shared" ref="M5:M19" si="5">SUM(K5:L5)</f>
        <v>146235</v>
      </c>
      <c r="N5" s="26">
        <f t="shared" ref="N5:N19" si="6">IF(M5&gt;$N$2,$N$2*$N$3,M5*$N$3)</f>
        <v>8853.6</v>
      </c>
      <c r="O5" s="26">
        <f t="shared" ref="O5:O19" si="7">$M5*O$3</f>
        <v>2120.4075000000003</v>
      </c>
      <c r="P5" s="5">
        <v>56</v>
      </c>
      <c r="Q5" s="5">
        <v>434</v>
      </c>
      <c r="R5" s="26">
        <f t="shared" ref="R5:R19" si="8">$M5*R$3</f>
        <v>1462.3500000000001</v>
      </c>
      <c r="S5" s="5">
        <f t="shared" ref="S5:S6" si="9">218+895</f>
        <v>1113</v>
      </c>
      <c r="T5" s="5">
        <f t="shared" ref="T5:T6" si="10">56.67*12</f>
        <v>680.04</v>
      </c>
      <c r="U5" s="27">
        <v>0.05</v>
      </c>
      <c r="V5" s="26">
        <f t="shared" ref="V5:V19" si="11">($A5*(D5+E5+F5+H5+I5))*U5</f>
        <v>7016.75</v>
      </c>
      <c r="W5" s="26">
        <f t="shared" ref="W5:W19" si="12">12*W$3</f>
        <v>3000</v>
      </c>
      <c r="X5" s="26">
        <f t="shared" ref="X5:X19" si="13">$M5*X$3</f>
        <v>5849.4000000000005</v>
      </c>
      <c r="Y5" s="28">
        <v>0</v>
      </c>
      <c r="Z5" s="29">
        <f t="shared" ref="Z5:Z19" si="14">Y5*M5</f>
        <v>0</v>
      </c>
      <c r="AA5" s="30">
        <v>0</v>
      </c>
      <c r="AB5" s="31">
        <f t="shared" ref="AB5:AB19" si="15">SUM(N5:T5,V5:X5,Z5:AA5)</f>
        <v>30585.547500000001</v>
      </c>
      <c r="AC5" s="32">
        <f t="shared" ref="AC5:AC19" si="16">AB5/M5</f>
        <v>0.20915340034875371</v>
      </c>
      <c r="AD5" s="33">
        <f t="shared" ref="AD5:AD19" si="17">M5+AB5</f>
        <v>176820.54749999999</v>
      </c>
      <c r="AE5" s="34">
        <f t="shared" ref="AE5:AE19" si="18">AD5/G5</f>
        <v>91.427377197518084</v>
      </c>
      <c r="AF5" s="35">
        <v>0.2</v>
      </c>
      <c r="AG5" s="34">
        <f t="shared" ref="AG5:AG19" si="19">AE5*AF5</f>
        <v>18.285475439503617</v>
      </c>
      <c r="AH5" s="35">
        <v>0.1</v>
      </c>
      <c r="AI5" s="34">
        <f t="shared" ref="AI5:AI19" si="20">AE5*AH5</f>
        <v>9.1427377197518087</v>
      </c>
      <c r="AJ5" s="36">
        <f t="shared" ref="AJ5:AJ19" si="21">AE5++AG5+AI5</f>
        <v>118.8555903567735</v>
      </c>
      <c r="AK5" s="2"/>
      <c r="AL5" s="2"/>
      <c r="AM5" s="2"/>
      <c r="AN5" s="2"/>
      <c r="AO5" s="2"/>
      <c r="AP5" s="2"/>
    </row>
    <row r="6" spans="1:42" ht="12.75" customHeight="1" x14ac:dyDescent="0.15">
      <c r="A6" s="12">
        <v>40</v>
      </c>
      <c r="B6" s="8" t="s">
        <v>4</v>
      </c>
      <c r="C6" s="12" t="s">
        <v>40</v>
      </c>
      <c r="D6" s="3">
        <f t="shared" si="0"/>
        <v>1824</v>
      </c>
      <c r="E6" s="4">
        <v>100</v>
      </c>
      <c r="F6" s="4">
        <v>10</v>
      </c>
      <c r="G6" s="23">
        <f t="shared" si="1"/>
        <v>1934</v>
      </c>
      <c r="H6" s="4">
        <v>25</v>
      </c>
      <c r="I6" s="3">
        <f t="shared" si="2"/>
        <v>200</v>
      </c>
      <c r="J6" s="23">
        <f t="shared" si="3"/>
        <v>2159</v>
      </c>
      <c r="K6" s="23">
        <f t="shared" si="4"/>
        <v>88760</v>
      </c>
      <c r="L6" s="24">
        <v>4000</v>
      </c>
      <c r="M6" s="25">
        <f t="shared" si="5"/>
        <v>92760</v>
      </c>
      <c r="N6" s="26">
        <f t="shared" si="6"/>
        <v>5751.12</v>
      </c>
      <c r="O6" s="26">
        <f t="shared" si="7"/>
        <v>1345.02</v>
      </c>
      <c r="P6" s="5">
        <v>56</v>
      </c>
      <c r="Q6" s="5">
        <v>434</v>
      </c>
      <c r="R6" s="26">
        <f t="shared" si="8"/>
        <v>927.6</v>
      </c>
      <c r="S6" s="5">
        <f t="shared" si="9"/>
        <v>1113</v>
      </c>
      <c r="T6" s="5">
        <f t="shared" si="10"/>
        <v>680.04</v>
      </c>
      <c r="U6" s="27">
        <v>0.05</v>
      </c>
      <c r="V6" s="26">
        <f t="shared" si="11"/>
        <v>4318</v>
      </c>
      <c r="W6" s="26">
        <f t="shared" si="12"/>
        <v>3000</v>
      </c>
      <c r="X6" s="26">
        <f t="shared" si="13"/>
        <v>3710.4</v>
      </c>
      <c r="Y6" s="28">
        <v>0</v>
      </c>
      <c r="Z6" s="29">
        <f t="shared" si="14"/>
        <v>0</v>
      </c>
      <c r="AA6" s="30">
        <v>0</v>
      </c>
      <c r="AB6" s="31">
        <f t="shared" si="15"/>
        <v>21335.18</v>
      </c>
      <c r="AC6" s="32">
        <f t="shared" si="16"/>
        <v>0.23000409659335921</v>
      </c>
      <c r="AD6" s="33">
        <f t="shared" si="17"/>
        <v>114095.18</v>
      </c>
      <c r="AE6" s="34">
        <f t="shared" si="18"/>
        <v>58.994405377456047</v>
      </c>
      <c r="AF6" s="35">
        <v>0.2</v>
      </c>
      <c r="AG6" s="34">
        <f t="shared" si="19"/>
        <v>11.798881075491209</v>
      </c>
      <c r="AH6" s="35">
        <v>0.1</v>
      </c>
      <c r="AI6" s="34">
        <f t="shared" si="20"/>
        <v>5.8994405377456047</v>
      </c>
      <c r="AJ6" s="36">
        <f t="shared" si="21"/>
        <v>76.692726990692861</v>
      </c>
      <c r="AK6" s="2"/>
      <c r="AL6" s="2"/>
      <c r="AM6" s="2"/>
      <c r="AN6" s="2"/>
      <c r="AO6" s="2"/>
      <c r="AP6" s="2"/>
    </row>
    <row r="7" spans="1:42" ht="12.75" customHeight="1" x14ac:dyDescent="0.15">
      <c r="A7" s="12">
        <v>50</v>
      </c>
      <c r="B7" s="8" t="s">
        <v>4</v>
      </c>
      <c r="C7" s="12" t="s">
        <v>41</v>
      </c>
      <c r="D7" s="3">
        <f t="shared" si="0"/>
        <v>1824</v>
      </c>
      <c r="E7" s="4">
        <v>100</v>
      </c>
      <c r="F7" s="4">
        <v>10</v>
      </c>
      <c r="G7" s="23">
        <f t="shared" si="1"/>
        <v>1934</v>
      </c>
      <c r="H7" s="4">
        <v>25</v>
      </c>
      <c r="I7" s="3">
        <f t="shared" si="2"/>
        <v>200</v>
      </c>
      <c r="J7" s="23">
        <f t="shared" si="3"/>
        <v>2159</v>
      </c>
      <c r="K7" s="23">
        <f t="shared" si="4"/>
        <v>110950</v>
      </c>
      <c r="L7" s="24">
        <v>5000</v>
      </c>
      <c r="M7" s="25">
        <f t="shared" si="5"/>
        <v>115950</v>
      </c>
      <c r="N7" s="26">
        <f t="shared" si="6"/>
        <v>7188.9</v>
      </c>
      <c r="O7" s="26">
        <f t="shared" si="7"/>
        <v>1681.2750000000001</v>
      </c>
      <c r="P7" s="5">
        <v>56</v>
      </c>
      <c r="Q7" s="5">
        <v>434</v>
      </c>
      <c r="R7" s="26">
        <f t="shared" si="8"/>
        <v>1159.5</v>
      </c>
      <c r="S7" s="5">
        <v>287</v>
      </c>
      <c r="T7" s="5">
        <f>55.01*12</f>
        <v>660.12</v>
      </c>
      <c r="U7" s="27">
        <v>0.05</v>
      </c>
      <c r="V7" s="26">
        <f t="shared" si="11"/>
        <v>5397.5</v>
      </c>
      <c r="W7" s="26">
        <f t="shared" si="12"/>
        <v>3000</v>
      </c>
      <c r="X7" s="26">
        <f t="shared" si="13"/>
        <v>4638</v>
      </c>
      <c r="Y7" s="28">
        <v>0</v>
      </c>
      <c r="Z7" s="29">
        <f t="shared" si="14"/>
        <v>0</v>
      </c>
      <c r="AA7" s="30">
        <v>0</v>
      </c>
      <c r="AB7" s="31">
        <f t="shared" si="15"/>
        <v>24502.294999999998</v>
      </c>
      <c r="AC7" s="32">
        <f t="shared" si="16"/>
        <v>0.21131776627856833</v>
      </c>
      <c r="AD7" s="33">
        <f t="shared" si="17"/>
        <v>140452.29499999998</v>
      </c>
      <c r="AE7" s="34">
        <f t="shared" si="18"/>
        <v>72.62269648397104</v>
      </c>
      <c r="AF7" s="35">
        <v>0.2</v>
      </c>
      <c r="AG7" s="34">
        <f t="shared" si="19"/>
        <v>14.52453929679421</v>
      </c>
      <c r="AH7" s="35">
        <v>0.1</v>
      </c>
      <c r="AI7" s="34">
        <f t="shared" si="20"/>
        <v>7.2622696483971048</v>
      </c>
      <c r="AJ7" s="36">
        <f t="shared" si="21"/>
        <v>94.409505429162351</v>
      </c>
      <c r="AK7" s="2"/>
      <c r="AL7" s="2"/>
      <c r="AM7" s="2"/>
      <c r="AN7" s="2"/>
      <c r="AO7" s="2"/>
      <c r="AP7" s="2"/>
    </row>
    <row r="8" spans="1:42" ht="12.75" customHeight="1" x14ac:dyDescent="0.15">
      <c r="A8" s="12">
        <v>30</v>
      </c>
      <c r="B8" s="8" t="s">
        <v>4</v>
      </c>
      <c r="C8" s="12" t="s">
        <v>42</v>
      </c>
      <c r="D8" s="3">
        <f t="shared" si="0"/>
        <v>1824</v>
      </c>
      <c r="E8" s="4">
        <v>100</v>
      </c>
      <c r="F8" s="4">
        <v>10</v>
      </c>
      <c r="G8" s="23">
        <f t="shared" si="1"/>
        <v>1934</v>
      </c>
      <c r="H8" s="4">
        <v>25</v>
      </c>
      <c r="I8" s="3">
        <f t="shared" si="2"/>
        <v>200</v>
      </c>
      <c r="J8" s="23">
        <f t="shared" si="3"/>
        <v>2159</v>
      </c>
      <c r="K8" s="23">
        <f t="shared" si="4"/>
        <v>66570</v>
      </c>
      <c r="L8" s="24">
        <v>3000</v>
      </c>
      <c r="M8" s="25">
        <f t="shared" si="5"/>
        <v>69570</v>
      </c>
      <c r="N8" s="26">
        <f t="shared" si="6"/>
        <v>4313.34</v>
      </c>
      <c r="O8" s="26">
        <f t="shared" si="7"/>
        <v>1008.7650000000001</v>
      </c>
      <c r="P8" s="5">
        <v>56</v>
      </c>
      <c r="Q8" s="5">
        <v>434</v>
      </c>
      <c r="R8" s="26">
        <f t="shared" si="8"/>
        <v>695.7</v>
      </c>
      <c r="S8" s="5">
        <v>586</v>
      </c>
      <c r="T8" s="5">
        <f t="shared" ref="T8:T9" si="22">48.16*12</f>
        <v>577.91999999999996</v>
      </c>
      <c r="U8" s="27">
        <v>0.05</v>
      </c>
      <c r="V8" s="26">
        <f t="shared" si="11"/>
        <v>3238.5</v>
      </c>
      <c r="W8" s="26">
        <f t="shared" si="12"/>
        <v>3000</v>
      </c>
      <c r="X8" s="26">
        <f t="shared" si="13"/>
        <v>2782.8</v>
      </c>
      <c r="Y8" s="28">
        <v>0</v>
      </c>
      <c r="Z8" s="29">
        <f t="shared" si="14"/>
        <v>0</v>
      </c>
      <c r="AA8" s="30">
        <v>0</v>
      </c>
      <c r="AB8" s="31">
        <f t="shared" si="15"/>
        <v>16693.025000000001</v>
      </c>
      <c r="AC8" s="32">
        <f t="shared" si="16"/>
        <v>0.23994573810550526</v>
      </c>
      <c r="AD8" s="33">
        <f t="shared" si="17"/>
        <v>86263.024999999994</v>
      </c>
      <c r="AE8" s="34">
        <f t="shared" si="18"/>
        <v>44.603425542916234</v>
      </c>
      <c r="AF8" s="35">
        <v>0.2</v>
      </c>
      <c r="AG8" s="34">
        <f t="shared" si="19"/>
        <v>8.9206851085832479</v>
      </c>
      <c r="AH8" s="35">
        <v>0.1</v>
      </c>
      <c r="AI8" s="34">
        <f t="shared" si="20"/>
        <v>4.460342554291624</v>
      </c>
      <c r="AJ8" s="36">
        <f t="shared" si="21"/>
        <v>57.984453205791105</v>
      </c>
      <c r="AK8" s="2"/>
      <c r="AL8" s="2"/>
      <c r="AM8" s="2"/>
      <c r="AN8" s="2"/>
      <c r="AO8" s="2"/>
      <c r="AP8" s="2"/>
    </row>
    <row r="9" spans="1:42" ht="12.75" customHeight="1" x14ac:dyDescent="0.15">
      <c r="A9" s="12">
        <v>40</v>
      </c>
      <c r="B9" s="8" t="s">
        <v>4</v>
      </c>
      <c r="C9" s="12" t="s">
        <v>43</v>
      </c>
      <c r="D9" s="3">
        <f t="shared" si="0"/>
        <v>1824</v>
      </c>
      <c r="E9" s="4">
        <v>100</v>
      </c>
      <c r="F9" s="4">
        <v>10</v>
      </c>
      <c r="G9" s="23">
        <f t="shared" si="1"/>
        <v>1934</v>
      </c>
      <c r="H9" s="4">
        <v>25</v>
      </c>
      <c r="I9" s="3">
        <f t="shared" si="2"/>
        <v>200</v>
      </c>
      <c r="J9" s="23">
        <f t="shared" si="3"/>
        <v>2159</v>
      </c>
      <c r="K9" s="23">
        <f t="shared" si="4"/>
        <v>88760</v>
      </c>
      <c r="L9" s="24">
        <v>2000</v>
      </c>
      <c r="M9" s="25">
        <f t="shared" si="5"/>
        <v>90760</v>
      </c>
      <c r="N9" s="26">
        <f t="shared" si="6"/>
        <v>5627.12</v>
      </c>
      <c r="O9" s="26">
        <f t="shared" si="7"/>
        <v>1316.02</v>
      </c>
      <c r="P9" s="5">
        <v>56</v>
      </c>
      <c r="Q9" s="5">
        <v>434</v>
      </c>
      <c r="R9" s="26">
        <f t="shared" si="8"/>
        <v>907.6</v>
      </c>
      <c r="S9" s="5">
        <v>586</v>
      </c>
      <c r="T9" s="5">
        <f t="shared" si="22"/>
        <v>577.91999999999996</v>
      </c>
      <c r="U9" s="27">
        <v>0.05</v>
      </c>
      <c r="V9" s="26">
        <f t="shared" si="11"/>
        <v>4318</v>
      </c>
      <c r="W9" s="26">
        <f t="shared" si="12"/>
        <v>3000</v>
      </c>
      <c r="X9" s="26">
        <f t="shared" si="13"/>
        <v>3630.4</v>
      </c>
      <c r="Y9" s="28">
        <v>0</v>
      </c>
      <c r="Z9" s="29">
        <f t="shared" si="14"/>
        <v>0</v>
      </c>
      <c r="AA9" s="30">
        <v>0</v>
      </c>
      <c r="AB9" s="31">
        <f t="shared" si="15"/>
        <v>20453.060000000001</v>
      </c>
      <c r="AC9" s="32">
        <f t="shared" si="16"/>
        <v>0.22535323931247248</v>
      </c>
      <c r="AD9" s="33">
        <f t="shared" si="17"/>
        <v>111213.06</v>
      </c>
      <c r="AE9" s="34">
        <f t="shared" si="18"/>
        <v>57.504167528438465</v>
      </c>
      <c r="AF9" s="35">
        <v>0.2</v>
      </c>
      <c r="AG9" s="34">
        <f t="shared" si="19"/>
        <v>11.500833505687694</v>
      </c>
      <c r="AH9" s="35">
        <v>0.1</v>
      </c>
      <c r="AI9" s="34">
        <f t="shared" si="20"/>
        <v>5.7504167528438472</v>
      </c>
      <c r="AJ9" s="36">
        <f t="shared" si="21"/>
        <v>74.755417786970014</v>
      </c>
      <c r="AK9" s="2"/>
      <c r="AL9" s="2"/>
      <c r="AM9" s="2"/>
      <c r="AN9" s="2"/>
      <c r="AO9" s="2"/>
      <c r="AP9" s="2"/>
    </row>
    <row r="10" spans="1:42" ht="12.75" customHeight="1" x14ac:dyDescent="0.15">
      <c r="A10" s="12">
        <v>20</v>
      </c>
      <c r="B10" s="8" t="s">
        <v>4</v>
      </c>
      <c r="C10" s="12" t="s">
        <v>44</v>
      </c>
      <c r="D10" s="3">
        <f t="shared" si="0"/>
        <v>1824</v>
      </c>
      <c r="E10" s="4">
        <v>100</v>
      </c>
      <c r="F10" s="4">
        <v>10</v>
      </c>
      <c r="G10" s="23">
        <f t="shared" si="1"/>
        <v>1934</v>
      </c>
      <c r="H10" s="4">
        <v>25</v>
      </c>
      <c r="I10" s="3">
        <f t="shared" si="2"/>
        <v>200</v>
      </c>
      <c r="J10" s="23">
        <f t="shared" si="3"/>
        <v>2159</v>
      </c>
      <c r="K10" s="23">
        <f t="shared" si="4"/>
        <v>44380</v>
      </c>
      <c r="L10" s="24">
        <v>2000</v>
      </c>
      <c r="M10" s="25">
        <f t="shared" si="5"/>
        <v>46380</v>
      </c>
      <c r="N10" s="26">
        <f t="shared" si="6"/>
        <v>2875.56</v>
      </c>
      <c r="O10" s="26">
        <f t="shared" si="7"/>
        <v>672.51</v>
      </c>
      <c r="P10" s="5">
        <v>56</v>
      </c>
      <c r="Q10" s="5">
        <v>434</v>
      </c>
      <c r="R10" s="26">
        <f t="shared" si="8"/>
        <v>463.8</v>
      </c>
      <c r="S10" s="5">
        <f t="shared" ref="S10:S11" si="23">218+895</f>
        <v>1113</v>
      </c>
      <c r="T10" s="5">
        <f t="shared" ref="T10:T11" si="24">56.67*12</f>
        <v>680.04</v>
      </c>
      <c r="U10" s="27">
        <v>0.05</v>
      </c>
      <c r="V10" s="26">
        <f t="shared" si="11"/>
        <v>2159</v>
      </c>
      <c r="W10" s="26">
        <f t="shared" si="12"/>
        <v>3000</v>
      </c>
      <c r="X10" s="26">
        <f t="shared" si="13"/>
        <v>1855.2</v>
      </c>
      <c r="Y10" s="28">
        <v>0</v>
      </c>
      <c r="Z10" s="29">
        <f t="shared" si="14"/>
        <v>0</v>
      </c>
      <c r="AA10" s="30">
        <v>0</v>
      </c>
      <c r="AB10" s="31">
        <f t="shared" si="15"/>
        <v>13309.11</v>
      </c>
      <c r="AC10" s="32">
        <f t="shared" si="16"/>
        <v>0.28695795601552393</v>
      </c>
      <c r="AD10" s="33">
        <f t="shared" si="17"/>
        <v>59689.11</v>
      </c>
      <c r="AE10" s="34">
        <f t="shared" si="18"/>
        <v>30.863035160289556</v>
      </c>
      <c r="AF10" s="35">
        <v>0.2</v>
      </c>
      <c r="AG10" s="34">
        <f t="shared" si="19"/>
        <v>6.1726070320579112</v>
      </c>
      <c r="AH10" s="35">
        <v>0.1</v>
      </c>
      <c r="AI10" s="34">
        <f t="shared" si="20"/>
        <v>3.0863035160289556</v>
      </c>
      <c r="AJ10" s="36">
        <f t="shared" si="21"/>
        <v>40.121945708376423</v>
      </c>
      <c r="AK10" s="2"/>
      <c r="AL10" s="2"/>
      <c r="AM10" s="2"/>
      <c r="AN10" s="2"/>
      <c r="AO10" s="2"/>
      <c r="AP10" s="2"/>
    </row>
    <row r="11" spans="1:42" ht="12.75" customHeight="1" x14ac:dyDescent="0.15">
      <c r="A11" s="12">
        <v>40</v>
      </c>
      <c r="B11" s="8" t="s">
        <v>4</v>
      </c>
      <c r="C11" s="12" t="s">
        <v>40</v>
      </c>
      <c r="D11" s="3">
        <f t="shared" si="0"/>
        <v>1824</v>
      </c>
      <c r="E11" s="4">
        <v>100</v>
      </c>
      <c r="F11" s="4">
        <v>10</v>
      </c>
      <c r="G11" s="23">
        <f t="shared" si="1"/>
        <v>1934</v>
      </c>
      <c r="H11" s="4">
        <v>25</v>
      </c>
      <c r="I11" s="3">
        <f t="shared" si="2"/>
        <v>200</v>
      </c>
      <c r="J11" s="23">
        <f t="shared" si="3"/>
        <v>2159</v>
      </c>
      <c r="K11" s="23">
        <f t="shared" si="4"/>
        <v>88760</v>
      </c>
      <c r="L11" s="24">
        <v>4000</v>
      </c>
      <c r="M11" s="25">
        <f t="shared" si="5"/>
        <v>92760</v>
      </c>
      <c r="N11" s="26">
        <f t="shared" si="6"/>
        <v>5751.12</v>
      </c>
      <c r="O11" s="26">
        <f t="shared" si="7"/>
        <v>1345.02</v>
      </c>
      <c r="P11" s="5">
        <v>56</v>
      </c>
      <c r="Q11" s="5">
        <v>434</v>
      </c>
      <c r="R11" s="26">
        <f t="shared" si="8"/>
        <v>927.6</v>
      </c>
      <c r="S11" s="5">
        <f t="shared" si="23"/>
        <v>1113</v>
      </c>
      <c r="T11" s="5">
        <f t="shared" si="24"/>
        <v>680.04</v>
      </c>
      <c r="U11" s="27">
        <v>0.05</v>
      </c>
      <c r="V11" s="26">
        <f t="shared" si="11"/>
        <v>4318</v>
      </c>
      <c r="W11" s="26">
        <f t="shared" si="12"/>
        <v>3000</v>
      </c>
      <c r="X11" s="26">
        <f t="shared" si="13"/>
        <v>3710.4</v>
      </c>
      <c r="Y11" s="28">
        <v>0</v>
      </c>
      <c r="Z11" s="29">
        <f t="shared" si="14"/>
        <v>0</v>
      </c>
      <c r="AA11" s="30">
        <v>0</v>
      </c>
      <c r="AB11" s="31">
        <f t="shared" si="15"/>
        <v>21335.18</v>
      </c>
      <c r="AC11" s="32">
        <f t="shared" si="16"/>
        <v>0.23000409659335921</v>
      </c>
      <c r="AD11" s="33">
        <f t="shared" si="17"/>
        <v>114095.18</v>
      </c>
      <c r="AE11" s="34">
        <f t="shared" si="18"/>
        <v>58.994405377456047</v>
      </c>
      <c r="AF11" s="35">
        <v>0.2</v>
      </c>
      <c r="AG11" s="34">
        <f t="shared" si="19"/>
        <v>11.798881075491209</v>
      </c>
      <c r="AH11" s="35">
        <v>0.1</v>
      </c>
      <c r="AI11" s="34">
        <f t="shared" si="20"/>
        <v>5.8994405377456047</v>
      </c>
      <c r="AJ11" s="36">
        <f t="shared" si="21"/>
        <v>76.692726990692861</v>
      </c>
      <c r="AK11" s="2"/>
      <c r="AL11" s="2"/>
      <c r="AM11" s="2"/>
      <c r="AN11" s="2"/>
      <c r="AO11" s="2"/>
      <c r="AP11" s="2"/>
    </row>
    <row r="12" spans="1:42" ht="12.75" customHeight="1" x14ac:dyDescent="0.15">
      <c r="A12" s="12">
        <v>50</v>
      </c>
      <c r="B12" s="8" t="s">
        <v>4</v>
      </c>
      <c r="C12" s="12" t="s">
        <v>41</v>
      </c>
      <c r="D12" s="3">
        <f t="shared" si="0"/>
        <v>1824</v>
      </c>
      <c r="E12" s="4">
        <v>100</v>
      </c>
      <c r="F12" s="4">
        <v>10</v>
      </c>
      <c r="G12" s="23">
        <f t="shared" si="1"/>
        <v>1934</v>
      </c>
      <c r="H12" s="4">
        <v>25</v>
      </c>
      <c r="I12" s="3">
        <f t="shared" si="2"/>
        <v>200</v>
      </c>
      <c r="J12" s="23">
        <f t="shared" si="3"/>
        <v>2159</v>
      </c>
      <c r="K12" s="23">
        <f t="shared" si="4"/>
        <v>110950</v>
      </c>
      <c r="L12" s="24">
        <v>5000</v>
      </c>
      <c r="M12" s="25">
        <f t="shared" si="5"/>
        <v>115950</v>
      </c>
      <c r="N12" s="26">
        <f t="shared" si="6"/>
        <v>7188.9</v>
      </c>
      <c r="O12" s="26">
        <f t="shared" si="7"/>
        <v>1681.2750000000001</v>
      </c>
      <c r="P12" s="5">
        <v>56</v>
      </c>
      <c r="Q12" s="5">
        <v>434</v>
      </c>
      <c r="R12" s="26">
        <f t="shared" si="8"/>
        <v>1159.5</v>
      </c>
      <c r="S12" s="5">
        <v>287</v>
      </c>
      <c r="T12" s="5">
        <f>55.01*12</f>
        <v>660.12</v>
      </c>
      <c r="U12" s="27">
        <v>0.05</v>
      </c>
      <c r="V12" s="26">
        <f t="shared" si="11"/>
        <v>5397.5</v>
      </c>
      <c r="W12" s="26">
        <f t="shared" si="12"/>
        <v>3000</v>
      </c>
      <c r="X12" s="26">
        <f t="shared" si="13"/>
        <v>4638</v>
      </c>
      <c r="Y12" s="28">
        <v>0</v>
      </c>
      <c r="Z12" s="29">
        <f t="shared" si="14"/>
        <v>0</v>
      </c>
      <c r="AA12" s="30">
        <v>0</v>
      </c>
      <c r="AB12" s="31">
        <f t="shared" si="15"/>
        <v>24502.294999999998</v>
      </c>
      <c r="AC12" s="32">
        <f t="shared" si="16"/>
        <v>0.21131776627856833</v>
      </c>
      <c r="AD12" s="33">
        <f t="shared" si="17"/>
        <v>140452.29499999998</v>
      </c>
      <c r="AE12" s="34">
        <f t="shared" si="18"/>
        <v>72.62269648397104</v>
      </c>
      <c r="AF12" s="35">
        <v>0.2</v>
      </c>
      <c r="AG12" s="34">
        <f t="shared" si="19"/>
        <v>14.52453929679421</v>
      </c>
      <c r="AH12" s="35">
        <v>0.1</v>
      </c>
      <c r="AI12" s="34">
        <f t="shared" si="20"/>
        <v>7.2622696483971048</v>
      </c>
      <c r="AJ12" s="36">
        <f t="shared" si="21"/>
        <v>94.409505429162351</v>
      </c>
      <c r="AK12" s="2"/>
      <c r="AL12" s="2"/>
      <c r="AM12" s="2"/>
      <c r="AN12" s="2"/>
      <c r="AO12" s="2"/>
      <c r="AP12" s="2"/>
    </row>
    <row r="13" spans="1:42" ht="12.75" customHeight="1" x14ac:dyDescent="0.15">
      <c r="A13" s="12">
        <v>30</v>
      </c>
      <c r="B13" s="8" t="s">
        <v>4</v>
      </c>
      <c r="C13" s="12" t="s">
        <v>42</v>
      </c>
      <c r="D13" s="3">
        <f t="shared" si="0"/>
        <v>1824</v>
      </c>
      <c r="E13" s="4">
        <v>100</v>
      </c>
      <c r="F13" s="4">
        <v>10</v>
      </c>
      <c r="G13" s="23">
        <f t="shared" si="1"/>
        <v>1934</v>
      </c>
      <c r="H13" s="4">
        <v>25</v>
      </c>
      <c r="I13" s="3">
        <f t="shared" si="2"/>
        <v>200</v>
      </c>
      <c r="J13" s="23">
        <f t="shared" si="3"/>
        <v>2159</v>
      </c>
      <c r="K13" s="23">
        <f t="shared" si="4"/>
        <v>66570</v>
      </c>
      <c r="L13" s="24">
        <v>3000</v>
      </c>
      <c r="M13" s="25">
        <f t="shared" si="5"/>
        <v>69570</v>
      </c>
      <c r="N13" s="26">
        <f t="shared" si="6"/>
        <v>4313.34</v>
      </c>
      <c r="O13" s="26">
        <f t="shared" si="7"/>
        <v>1008.7650000000001</v>
      </c>
      <c r="P13" s="5">
        <v>56</v>
      </c>
      <c r="Q13" s="5">
        <v>434</v>
      </c>
      <c r="R13" s="26">
        <f t="shared" si="8"/>
        <v>695.7</v>
      </c>
      <c r="S13" s="5">
        <v>586</v>
      </c>
      <c r="T13" s="5">
        <f t="shared" ref="T13:T14" si="25">48.16*12</f>
        <v>577.91999999999996</v>
      </c>
      <c r="U13" s="27">
        <v>0.05</v>
      </c>
      <c r="V13" s="26">
        <f t="shared" si="11"/>
        <v>3238.5</v>
      </c>
      <c r="W13" s="26">
        <f t="shared" si="12"/>
        <v>3000</v>
      </c>
      <c r="X13" s="26">
        <f t="shared" si="13"/>
        <v>2782.8</v>
      </c>
      <c r="Y13" s="28">
        <v>0</v>
      </c>
      <c r="Z13" s="29">
        <f t="shared" si="14"/>
        <v>0</v>
      </c>
      <c r="AA13" s="30">
        <v>0</v>
      </c>
      <c r="AB13" s="31">
        <f t="shared" si="15"/>
        <v>16693.025000000001</v>
      </c>
      <c r="AC13" s="32">
        <f t="shared" si="16"/>
        <v>0.23994573810550526</v>
      </c>
      <c r="AD13" s="33">
        <f t="shared" si="17"/>
        <v>86263.024999999994</v>
      </c>
      <c r="AE13" s="34">
        <f t="shared" si="18"/>
        <v>44.603425542916234</v>
      </c>
      <c r="AF13" s="35">
        <v>0.2</v>
      </c>
      <c r="AG13" s="34">
        <f t="shared" si="19"/>
        <v>8.9206851085832479</v>
      </c>
      <c r="AH13" s="35">
        <v>0.1</v>
      </c>
      <c r="AI13" s="34">
        <f t="shared" si="20"/>
        <v>4.460342554291624</v>
      </c>
      <c r="AJ13" s="36">
        <f t="shared" si="21"/>
        <v>57.984453205791105</v>
      </c>
      <c r="AK13" s="2"/>
      <c r="AL13" s="2"/>
      <c r="AM13" s="2"/>
      <c r="AN13" s="2"/>
      <c r="AO13" s="2"/>
      <c r="AP13" s="2"/>
    </row>
    <row r="14" spans="1:42" ht="12.75" customHeight="1" x14ac:dyDescent="0.15">
      <c r="A14" s="12">
        <v>40</v>
      </c>
      <c r="B14" s="8" t="s">
        <v>4</v>
      </c>
      <c r="C14" s="12" t="s">
        <v>43</v>
      </c>
      <c r="D14" s="3">
        <f t="shared" si="0"/>
        <v>1824</v>
      </c>
      <c r="E14" s="4">
        <v>100</v>
      </c>
      <c r="F14" s="4">
        <v>10</v>
      </c>
      <c r="G14" s="23">
        <f t="shared" si="1"/>
        <v>1934</v>
      </c>
      <c r="H14" s="4">
        <v>25</v>
      </c>
      <c r="I14" s="3">
        <f t="shared" si="2"/>
        <v>200</v>
      </c>
      <c r="J14" s="23">
        <f t="shared" si="3"/>
        <v>2159</v>
      </c>
      <c r="K14" s="23">
        <f t="shared" si="4"/>
        <v>88760</v>
      </c>
      <c r="L14" s="24">
        <v>2000</v>
      </c>
      <c r="M14" s="25">
        <f t="shared" si="5"/>
        <v>90760</v>
      </c>
      <c r="N14" s="26">
        <f t="shared" si="6"/>
        <v>5627.12</v>
      </c>
      <c r="O14" s="26">
        <f t="shared" si="7"/>
        <v>1316.02</v>
      </c>
      <c r="P14" s="5">
        <v>56</v>
      </c>
      <c r="Q14" s="5">
        <v>434</v>
      </c>
      <c r="R14" s="26">
        <f t="shared" si="8"/>
        <v>907.6</v>
      </c>
      <c r="S14" s="5">
        <v>586</v>
      </c>
      <c r="T14" s="5">
        <f t="shared" si="25"/>
        <v>577.91999999999996</v>
      </c>
      <c r="U14" s="27">
        <v>0.05</v>
      </c>
      <c r="V14" s="26">
        <f t="shared" si="11"/>
        <v>4318</v>
      </c>
      <c r="W14" s="26">
        <f t="shared" si="12"/>
        <v>3000</v>
      </c>
      <c r="X14" s="26">
        <f t="shared" si="13"/>
        <v>3630.4</v>
      </c>
      <c r="Y14" s="28">
        <v>0</v>
      </c>
      <c r="Z14" s="29">
        <f t="shared" si="14"/>
        <v>0</v>
      </c>
      <c r="AA14" s="30">
        <v>0</v>
      </c>
      <c r="AB14" s="31">
        <f t="shared" si="15"/>
        <v>20453.060000000001</v>
      </c>
      <c r="AC14" s="32">
        <f t="shared" si="16"/>
        <v>0.22535323931247248</v>
      </c>
      <c r="AD14" s="33">
        <f t="shared" si="17"/>
        <v>111213.06</v>
      </c>
      <c r="AE14" s="34">
        <f t="shared" si="18"/>
        <v>57.504167528438465</v>
      </c>
      <c r="AF14" s="35">
        <v>0.2</v>
      </c>
      <c r="AG14" s="34">
        <f t="shared" si="19"/>
        <v>11.500833505687694</v>
      </c>
      <c r="AH14" s="35">
        <v>0.1</v>
      </c>
      <c r="AI14" s="34">
        <f t="shared" si="20"/>
        <v>5.7504167528438472</v>
      </c>
      <c r="AJ14" s="36">
        <f t="shared" si="21"/>
        <v>74.755417786970014</v>
      </c>
      <c r="AK14" s="2"/>
      <c r="AL14" s="2"/>
      <c r="AM14" s="2"/>
      <c r="AN14" s="2"/>
      <c r="AO14" s="2"/>
      <c r="AP14" s="2"/>
    </row>
    <row r="15" spans="1:42" ht="12.75" customHeight="1" x14ac:dyDescent="0.15">
      <c r="A15" s="12">
        <v>20</v>
      </c>
      <c r="B15" s="8" t="s">
        <v>4</v>
      </c>
      <c r="C15" s="12" t="s">
        <v>44</v>
      </c>
      <c r="D15" s="3">
        <f t="shared" si="0"/>
        <v>1824</v>
      </c>
      <c r="E15" s="4">
        <v>100</v>
      </c>
      <c r="F15" s="4">
        <v>10</v>
      </c>
      <c r="G15" s="23">
        <f t="shared" si="1"/>
        <v>1934</v>
      </c>
      <c r="H15" s="4">
        <v>25</v>
      </c>
      <c r="I15" s="3">
        <f t="shared" si="2"/>
        <v>200</v>
      </c>
      <c r="J15" s="23">
        <f t="shared" si="3"/>
        <v>2159</v>
      </c>
      <c r="K15" s="23">
        <f t="shared" si="4"/>
        <v>44380</v>
      </c>
      <c r="L15" s="24">
        <v>2000</v>
      </c>
      <c r="M15" s="25">
        <f t="shared" si="5"/>
        <v>46380</v>
      </c>
      <c r="N15" s="26">
        <f t="shared" si="6"/>
        <v>2875.56</v>
      </c>
      <c r="O15" s="26">
        <f t="shared" si="7"/>
        <v>672.51</v>
      </c>
      <c r="P15" s="5">
        <v>56</v>
      </c>
      <c r="Q15" s="5">
        <v>434</v>
      </c>
      <c r="R15" s="26">
        <f t="shared" si="8"/>
        <v>463.8</v>
      </c>
      <c r="S15" s="5">
        <f t="shared" ref="S15:S16" si="26">218+895</f>
        <v>1113</v>
      </c>
      <c r="T15" s="5">
        <f t="shared" ref="T15:T16" si="27">56.67*12</f>
        <v>680.04</v>
      </c>
      <c r="U15" s="27">
        <v>0.05</v>
      </c>
      <c r="V15" s="26">
        <f t="shared" si="11"/>
        <v>2159</v>
      </c>
      <c r="W15" s="26">
        <f t="shared" si="12"/>
        <v>3000</v>
      </c>
      <c r="X15" s="26">
        <f t="shared" si="13"/>
        <v>1855.2</v>
      </c>
      <c r="Y15" s="28">
        <v>0</v>
      </c>
      <c r="Z15" s="29">
        <f t="shared" si="14"/>
        <v>0</v>
      </c>
      <c r="AA15" s="30">
        <v>0</v>
      </c>
      <c r="AB15" s="31">
        <f t="shared" si="15"/>
        <v>13309.11</v>
      </c>
      <c r="AC15" s="32">
        <f t="shared" si="16"/>
        <v>0.28695795601552393</v>
      </c>
      <c r="AD15" s="33">
        <f t="shared" si="17"/>
        <v>59689.11</v>
      </c>
      <c r="AE15" s="34">
        <f t="shared" si="18"/>
        <v>30.863035160289556</v>
      </c>
      <c r="AF15" s="35">
        <v>0.2</v>
      </c>
      <c r="AG15" s="34">
        <f t="shared" si="19"/>
        <v>6.1726070320579112</v>
      </c>
      <c r="AH15" s="35">
        <v>0.1</v>
      </c>
      <c r="AI15" s="34">
        <f t="shared" si="20"/>
        <v>3.0863035160289556</v>
      </c>
      <c r="AJ15" s="36">
        <f t="shared" si="21"/>
        <v>40.121945708376423</v>
      </c>
      <c r="AK15" s="2"/>
      <c r="AL15" s="2"/>
      <c r="AM15" s="2"/>
      <c r="AN15" s="2"/>
      <c r="AO15" s="2"/>
      <c r="AP15" s="2"/>
    </row>
    <row r="16" spans="1:42" ht="12.75" customHeight="1" x14ac:dyDescent="0.15">
      <c r="A16" s="12">
        <v>40</v>
      </c>
      <c r="B16" s="8" t="s">
        <v>4</v>
      </c>
      <c r="C16" s="12" t="s">
        <v>40</v>
      </c>
      <c r="D16" s="3">
        <f t="shared" si="0"/>
        <v>1824</v>
      </c>
      <c r="E16" s="4">
        <v>100</v>
      </c>
      <c r="F16" s="4">
        <v>10</v>
      </c>
      <c r="G16" s="23">
        <f t="shared" si="1"/>
        <v>1934</v>
      </c>
      <c r="H16" s="4">
        <v>25</v>
      </c>
      <c r="I16" s="3">
        <f t="shared" si="2"/>
        <v>200</v>
      </c>
      <c r="J16" s="23">
        <f t="shared" si="3"/>
        <v>2159</v>
      </c>
      <c r="K16" s="23">
        <f t="shared" si="4"/>
        <v>88760</v>
      </c>
      <c r="L16" s="24">
        <v>4000</v>
      </c>
      <c r="M16" s="25">
        <f t="shared" si="5"/>
        <v>92760</v>
      </c>
      <c r="N16" s="26">
        <f t="shared" si="6"/>
        <v>5751.12</v>
      </c>
      <c r="O16" s="26">
        <f t="shared" si="7"/>
        <v>1345.02</v>
      </c>
      <c r="P16" s="5">
        <v>56</v>
      </c>
      <c r="Q16" s="5">
        <v>434</v>
      </c>
      <c r="R16" s="26">
        <f t="shared" si="8"/>
        <v>927.6</v>
      </c>
      <c r="S16" s="5">
        <f t="shared" si="26"/>
        <v>1113</v>
      </c>
      <c r="T16" s="5">
        <f t="shared" si="27"/>
        <v>680.04</v>
      </c>
      <c r="U16" s="27">
        <v>0.05</v>
      </c>
      <c r="V16" s="26">
        <f t="shared" si="11"/>
        <v>4318</v>
      </c>
      <c r="W16" s="26">
        <f t="shared" si="12"/>
        <v>3000</v>
      </c>
      <c r="X16" s="26">
        <f t="shared" si="13"/>
        <v>3710.4</v>
      </c>
      <c r="Y16" s="28">
        <v>0</v>
      </c>
      <c r="Z16" s="29">
        <f t="shared" si="14"/>
        <v>0</v>
      </c>
      <c r="AA16" s="30">
        <v>0</v>
      </c>
      <c r="AB16" s="31">
        <f t="shared" si="15"/>
        <v>21335.18</v>
      </c>
      <c r="AC16" s="32">
        <f t="shared" si="16"/>
        <v>0.23000409659335921</v>
      </c>
      <c r="AD16" s="33">
        <f t="shared" si="17"/>
        <v>114095.18</v>
      </c>
      <c r="AE16" s="34">
        <f t="shared" si="18"/>
        <v>58.994405377456047</v>
      </c>
      <c r="AF16" s="35">
        <v>0.2</v>
      </c>
      <c r="AG16" s="34">
        <f t="shared" si="19"/>
        <v>11.798881075491209</v>
      </c>
      <c r="AH16" s="35">
        <v>0.1</v>
      </c>
      <c r="AI16" s="34">
        <f t="shared" si="20"/>
        <v>5.8994405377456047</v>
      </c>
      <c r="AJ16" s="36">
        <f t="shared" si="21"/>
        <v>76.692726990692861</v>
      </c>
      <c r="AK16" s="2"/>
      <c r="AL16" s="2"/>
      <c r="AM16" s="2"/>
      <c r="AN16" s="2"/>
      <c r="AO16" s="2"/>
      <c r="AP16" s="2"/>
    </row>
    <row r="17" spans="1:42" ht="12.75" customHeight="1" x14ac:dyDescent="0.15">
      <c r="A17" s="12">
        <v>50</v>
      </c>
      <c r="B17" s="8" t="s">
        <v>4</v>
      </c>
      <c r="C17" s="12" t="s">
        <v>41</v>
      </c>
      <c r="D17" s="3">
        <f t="shared" si="0"/>
        <v>1824</v>
      </c>
      <c r="E17" s="4">
        <v>100</v>
      </c>
      <c r="F17" s="4">
        <v>10</v>
      </c>
      <c r="G17" s="23">
        <f t="shared" si="1"/>
        <v>1934</v>
      </c>
      <c r="H17" s="4">
        <v>25</v>
      </c>
      <c r="I17" s="3">
        <f t="shared" si="2"/>
        <v>200</v>
      </c>
      <c r="J17" s="23">
        <f t="shared" si="3"/>
        <v>2159</v>
      </c>
      <c r="K17" s="23">
        <f t="shared" si="4"/>
        <v>110950</v>
      </c>
      <c r="L17" s="24">
        <v>5000</v>
      </c>
      <c r="M17" s="25">
        <f t="shared" si="5"/>
        <v>115950</v>
      </c>
      <c r="N17" s="26">
        <f t="shared" si="6"/>
        <v>7188.9</v>
      </c>
      <c r="O17" s="26">
        <f t="shared" si="7"/>
        <v>1681.2750000000001</v>
      </c>
      <c r="P17" s="5">
        <v>56</v>
      </c>
      <c r="Q17" s="5">
        <v>434</v>
      </c>
      <c r="R17" s="26">
        <f t="shared" si="8"/>
        <v>1159.5</v>
      </c>
      <c r="S17" s="5">
        <v>287</v>
      </c>
      <c r="T17" s="5">
        <f>55.01*12</f>
        <v>660.12</v>
      </c>
      <c r="U17" s="27">
        <v>0.05</v>
      </c>
      <c r="V17" s="26">
        <f t="shared" si="11"/>
        <v>5397.5</v>
      </c>
      <c r="W17" s="26">
        <f t="shared" si="12"/>
        <v>3000</v>
      </c>
      <c r="X17" s="26">
        <f t="shared" si="13"/>
        <v>4638</v>
      </c>
      <c r="Y17" s="28">
        <v>0</v>
      </c>
      <c r="Z17" s="29">
        <f t="shared" si="14"/>
        <v>0</v>
      </c>
      <c r="AA17" s="30">
        <v>0</v>
      </c>
      <c r="AB17" s="31">
        <f t="shared" si="15"/>
        <v>24502.294999999998</v>
      </c>
      <c r="AC17" s="32">
        <f t="shared" si="16"/>
        <v>0.21131776627856833</v>
      </c>
      <c r="AD17" s="33">
        <f t="shared" si="17"/>
        <v>140452.29499999998</v>
      </c>
      <c r="AE17" s="34">
        <f t="shared" si="18"/>
        <v>72.62269648397104</v>
      </c>
      <c r="AF17" s="35">
        <v>0.2</v>
      </c>
      <c r="AG17" s="34">
        <f t="shared" si="19"/>
        <v>14.52453929679421</v>
      </c>
      <c r="AH17" s="35">
        <v>0.1</v>
      </c>
      <c r="AI17" s="34">
        <f t="shared" si="20"/>
        <v>7.2622696483971048</v>
      </c>
      <c r="AJ17" s="36">
        <f t="shared" si="21"/>
        <v>94.409505429162351</v>
      </c>
      <c r="AK17" s="2"/>
      <c r="AL17" s="2"/>
      <c r="AM17" s="2"/>
      <c r="AN17" s="2"/>
      <c r="AO17" s="2"/>
      <c r="AP17" s="2"/>
    </row>
    <row r="18" spans="1:42" ht="12.75" customHeight="1" x14ac:dyDescent="0.15">
      <c r="A18" s="12">
        <v>30</v>
      </c>
      <c r="B18" s="8" t="s">
        <v>4</v>
      </c>
      <c r="C18" s="12" t="s">
        <v>42</v>
      </c>
      <c r="D18" s="3">
        <f t="shared" si="0"/>
        <v>1824</v>
      </c>
      <c r="E18" s="4">
        <v>100</v>
      </c>
      <c r="F18" s="4">
        <v>10</v>
      </c>
      <c r="G18" s="23">
        <f t="shared" si="1"/>
        <v>1934</v>
      </c>
      <c r="H18" s="4">
        <v>25</v>
      </c>
      <c r="I18" s="3">
        <f t="shared" si="2"/>
        <v>200</v>
      </c>
      <c r="J18" s="23">
        <f t="shared" si="3"/>
        <v>2159</v>
      </c>
      <c r="K18" s="23">
        <f t="shared" si="4"/>
        <v>66570</v>
      </c>
      <c r="L18" s="24">
        <v>3000</v>
      </c>
      <c r="M18" s="25">
        <f t="shared" si="5"/>
        <v>69570</v>
      </c>
      <c r="N18" s="26">
        <f t="shared" si="6"/>
        <v>4313.34</v>
      </c>
      <c r="O18" s="26">
        <f t="shared" si="7"/>
        <v>1008.7650000000001</v>
      </c>
      <c r="P18" s="5">
        <v>56</v>
      </c>
      <c r="Q18" s="5">
        <v>434</v>
      </c>
      <c r="R18" s="26">
        <f t="shared" si="8"/>
        <v>695.7</v>
      </c>
      <c r="S18" s="5">
        <v>586</v>
      </c>
      <c r="T18" s="5">
        <f t="shared" ref="T18:T19" si="28">48.16*12</f>
        <v>577.91999999999996</v>
      </c>
      <c r="U18" s="27">
        <v>0.05</v>
      </c>
      <c r="V18" s="26">
        <f t="shared" si="11"/>
        <v>3238.5</v>
      </c>
      <c r="W18" s="26">
        <f t="shared" si="12"/>
        <v>3000</v>
      </c>
      <c r="X18" s="26">
        <f t="shared" si="13"/>
        <v>2782.8</v>
      </c>
      <c r="Y18" s="28">
        <v>0</v>
      </c>
      <c r="Z18" s="29">
        <f t="shared" si="14"/>
        <v>0</v>
      </c>
      <c r="AA18" s="30">
        <v>0</v>
      </c>
      <c r="AB18" s="31">
        <f t="shared" si="15"/>
        <v>16693.025000000001</v>
      </c>
      <c r="AC18" s="32">
        <f t="shared" si="16"/>
        <v>0.23994573810550526</v>
      </c>
      <c r="AD18" s="33">
        <f t="shared" si="17"/>
        <v>86263.024999999994</v>
      </c>
      <c r="AE18" s="34">
        <f t="shared" si="18"/>
        <v>44.603425542916234</v>
      </c>
      <c r="AF18" s="35">
        <v>0.2</v>
      </c>
      <c r="AG18" s="34">
        <f t="shared" si="19"/>
        <v>8.9206851085832479</v>
      </c>
      <c r="AH18" s="35">
        <v>0.1</v>
      </c>
      <c r="AI18" s="34">
        <f t="shared" si="20"/>
        <v>4.460342554291624</v>
      </c>
      <c r="AJ18" s="36">
        <f t="shared" si="21"/>
        <v>57.984453205791105</v>
      </c>
      <c r="AK18" s="2"/>
      <c r="AL18" s="2"/>
      <c r="AM18" s="2"/>
      <c r="AN18" s="2"/>
      <c r="AO18" s="2"/>
      <c r="AP18" s="2"/>
    </row>
    <row r="19" spans="1:42" ht="12.75" customHeight="1" x14ac:dyDescent="0.15">
      <c r="A19" s="12">
        <v>40</v>
      </c>
      <c r="B19" s="8" t="s">
        <v>4</v>
      </c>
      <c r="C19" s="12" t="s">
        <v>43</v>
      </c>
      <c r="D19" s="3">
        <f t="shared" si="0"/>
        <v>1824</v>
      </c>
      <c r="E19" s="4">
        <v>100</v>
      </c>
      <c r="F19" s="4">
        <v>10</v>
      </c>
      <c r="G19" s="23">
        <f t="shared" si="1"/>
        <v>1934</v>
      </c>
      <c r="H19" s="4">
        <v>25</v>
      </c>
      <c r="I19" s="3">
        <f t="shared" si="2"/>
        <v>200</v>
      </c>
      <c r="J19" s="23">
        <f t="shared" si="3"/>
        <v>2159</v>
      </c>
      <c r="K19" s="23">
        <f t="shared" si="4"/>
        <v>88760</v>
      </c>
      <c r="L19" s="24">
        <v>2000</v>
      </c>
      <c r="M19" s="25">
        <f t="shared" si="5"/>
        <v>90760</v>
      </c>
      <c r="N19" s="26">
        <f t="shared" si="6"/>
        <v>5627.12</v>
      </c>
      <c r="O19" s="26">
        <f t="shared" si="7"/>
        <v>1316.02</v>
      </c>
      <c r="P19" s="5">
        <v>56</v>
      </c>
      <c r="Q19" s="5">
        <v>434</v>
      </c>
      <c r="R19" s="26">
        <f t="shared" si="8"/>
        <v>907.6</v>
      </c>
      <c r="S19" s="5">
        <v>586</v>
      </c>
      <c r="T19" s="5">
        <f t="shared" si="28"/>
        <v>577.91999999999996</v>
      </c>
      <c r="U19" s="27">
        <v>0.05</v>
      </c>
      <c r="V19" s="26">
        <f t="shared" si="11"/>
        <v>4318</v>
      </c>
      <c r="W19" s="26">
        <f t="shared" si="12"/>
        <v>3000</v>
      </c>
      <c r="X19" s="26">
        <f t="shared" si="13"/>
        <v>3630.4</v>
      </c>
      <c r="Y19" s="28">
        <v>0</v>
      </c>
      <c r="Z19" s="29">
        <f t="shared" si="14"/>
        <v>0</v>
      </c>
      <c r="AA19" s="30">
        <v>0</v>
      </c>
      <c r="AB19" s="31">
        <f t="shared" si="15"/>
        <v>20453.060000000001</v>
      </c>
      <c r="AC19" s="32">
        <f t="shared" si="16"/>
        <v>0.22535323931247248</v>
      </c>
      <c r="AD19" s="33">
        <f t="shared" si="17"/>
        <v>111213.06</v>
      </c>
      <c r="AE19" s="34">
        <f t="shared" si="18"/>
        <v>57.504167528438465</v>
      </c>
      <c r="AF19" s="35">
        <v>0.2</v>
      </c>
      <c r="AG19" s="34">
        <f t="shared" si="19"/>
        <v>11.500833505687694</v>
      </c>
      <c r="AH19" s="35">
        <v>0.1</v>
      </c>
      <c r="AI19" s="34">
        <f t="shared" si="20"/>
        <v>5.7504167528438472</v>
      </c>
      <c r="AJ19" s="36">
        <f t="shared" si="21"/>
        <v>74.755417786970014</v>
      </c>
      <c r="AK19" s="2"/>
      <c r="AL19" s="2"/>
      <c r="AM19" s="2"/>
      <c r="AN19" s="2"/>
      <c r="AO19" s="2"/>
      <c r="AP19" s="2"/>
    </row>
    <row r="20" spans="1:42" ht="12.75" customHeight="1" x14ac:dyDescent="0.15">
      <c r="A20" s="2"/>
      <c r="B20" s="2"/>
      <c r="C20" s="12"/>
      <c r="D20" s="3"/>
      <c r="E20" s="3"/>
      <c r="F20" s="3"/>
      <c r="G20" s="3"/>
      <c r="H20" s="3"/>
      <c r="I20" s="3"/>
      <c r="J20" s="3"/>
      <c r="K20" s="3"/>
      <c r="L20" s="5"/>
      <c r="M20" s="3"/>
      <c r="N20" s="5"/>
      <c r="O20" s="5">
        <v>0</v>
      </c>
      <c r="P20" s="5">
        <v>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7"/>
      <c r="AC20" s="5"/>
      <c r="AD20" s="5"/>
      <c r="AE20" s="5"/>
      <c r="AF20" s="5"/>
      <c r="AG20" s="5"/>
      <c r="AH20" s="5"/>
      <c r="AI20" s="5"/>
      <c r="AJ20" s="5"/>
      <c r="AK20" s="2"/>
      <c r="AL20" s="2"/>
      <c r="AM20" s="2"/>
      <c r="AN20" s="2"/>
      <c r="AO20" s="2"/>
      <c r="AP20" s="2"/>
    </row>
    <row r="21" spans="1:42" ht="12.75" customHeight="1" x14ac:dyDescent="0.15">
      <c r="A21" s="7"/>
      <c r="B21" s="8" t="s">
        <v>15</v>
      </c>
      <c r="C21" s="38"/>
      <c r="D21" s="37">
        <f t="shared" ref="D21:K21" si="29">SUM(D5:D20)</f>
        <v>27360</v>
      </c>
      <c r="E21" s="37">
        <f t="shared" si="29"/>
        <v>1500</v>
      </c>
      <c r="F21" s="37">
        <f t="shared" si="29"/>
        <v>150</v>
      </c>
      <c r="G21" s="37">
        <f t="shared" si="29"/>
        <v>29010</v>
      </c>
      <c r="H21" s="37">
        <f t="shared" si="29"/>
        <v>375</v>
      </c>
      <c r="I21" s="37">
        <f t="shared" si="29"/>
        <v>3000</v>
      </c>
      <c r="J21" s="37">
        <f t="shared" si="29"/>
        <v>32385</v>
      </c>
      <c r="K21" s="37">
        <f t="shared" si="29"/>
        <v>1298115</v>
      </c>
      <c r="L21" s="37">
        <f t="shared" ref="L21:T21" si="30">SUM(L5:L19)</f>
        <v>48000</v>
      </c>
      <c r="M21" s="37">
        <f t="shared" si="30"/>
        <v>1346115</v>
      </c>
      <c r="N21" s="37">
        <f t="shared" si="30"/>
        <v>83246.159999999989</v>
      </c>
      <c r="O21" s="37">
        <f t="shared" si="30"/>
        <v>19518.667500000003</v>
      </c>
      <c r="P21" s="37">
        <f t="shared" si="30"/>
        <v>840</v>
      </c>
      <c r="Q21" s="37">
        <f t="shared" si="30"/>
        <v>6510</v>
      </c>
      <c r="R21" s="37">
        <f t="shared" si="30"/>
        <v>13461.150000000003</v>
      </c>
      <c r="S21" s="37">
        <f t="shared" si="30"/>
        <v>11055</v>
      </c>
      <c r="T21" s="37">
        <f t="shared" si="30"/>
        <v>9528.1200000000008</v>
      </c>
      <c r="U21" s="37"/>
      <c r="V21" s="37">
        <f t="shared" ref="V21:X21" si="31">SUM(V5:V19)</f>
        <v>63150.75</v>
      </c>
      <c r="W21" s="37">
        <f t="shared" si="31"/>
        <v>45000</v>
      </c>
      <c r="X21" s="37">
        <f t="shared" si="31"/>
        <v>53844.600000000013</v>
      </c>
      <c r="Y21" s="37"/>
      <c r="Z21" s="37">
        <f t="shared" ref="Z21:AB21" si="32">SUM(Z5:Z19)</f>
        <v>0</v>
      </c>
      <c r="AA21" s="37">
        <f t="shared" si="32"/>
        <v>0</v>
      </c>
      <c r="AB21" s="37">
        <f t="shared" si="32"/>
        <v>306154.44750000001</v>
      </c>
      <c r="AC21" s="39">
        <f>AB21/M21</f>
        <v>0.22743558128391705</v>
      </c>
      <c r="AD21" s="37">
        <f>SUM(AD5:AD19)</f>
        <v>1652269.4474999998</v>
      </c>
      <c r="AE21" s="37"/>
      <c r="AF21" s="37"/>
      <c r="AG21" s="37"/>
      <c r="AH21" s="37"/>
      <c r="AI21" s="37"/>
      <c r="AJ21" s="40">
        <f>SUMPRODUCT(G5:G19,AJ5:AJ19)/SUM(G5:G19)</f>
        <v>74.04171946742504</v>
      </c>
      <c r="AK21" s="7"/>
      <c r="AL21" s="7"/>
      <c r="AM21" s="7"/>
      <c r="AN21" s="7"/>
      <c r="AO21" s="7"/>
      <c r="AP21" s="7"/>
    </row>
    <row r="22" spans="1:42" ht="12.75" customHeight="1" x14ac:dyDescent="0.1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5"/>
      <c r="M22" s="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7"/>
      <c r="AC22" s="2"/>
      <c r="AD22" s="2"/>
      <c r="AE22" s="2"/>
      <c r="AF22" s="2"/>
      <c r="AG22" s="2"/>
      <c r="AH22" s="2"/>
      <c r="AI22" s="2"/>
      <c r="AJ22" s="41" t="s">
        <v>45</v>
      </c>
      <c r="AK22" s="2"/>
      <c r="AL22" s="2"/>
      <c r="AM22" s="2"/>
      <c r="AN22" s="2"/>
      <c r="AO22" s="2"/>
      <c r="AP22" s="2"/>
    </row>
    <row r="23" spans="1:42" ht="12.75" customHeight="1" x14ac:dyDescent="0.15">
      <c r="A23" s="2"/>
      <c r="B23" s="2"/>
      <c r="C23" s="2"/>
      <c r="D23" s="42">
        <f t="shared" ref="D23:J23" si="33">D21/$J21</f>
        <v>0.84483557202408521</v>
      </c>
      <c r="E23" s="42">
        <f t="shared" si="33"/>
        <v>4.6317739694302917E-2</v>
      </c>
      <c r="F23" s="42">
        <f t="shared" si="33"/>
        <v>4.6317739694302917E-3</v>
      </c>
      <c r="G23" s="42">
        <f t="shared" si="33"/>
        <v>0.89578508568781845</v>
      </c>
      <c r="H23" s="42">
        <f t="shared" si="33"/>
        <v>1.1579434923575729E-2</v>
      </c>
      <c r="I23" s="42">
        <f t="shared" si="33"/>
        <v>9.2635479388605835E-2</v>
      </c>
      <c r="J23" s="42">
        <f t="shared" si="33"/>
        <v>1</v>
      </c>
      <c r="K23" s="3"/>
      <c r="L23" s="5"/>
      <c r="M23" s="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7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2.75" customHeight="1" x14ac:dyDescent="0.15">
      <c r="A24" s="2"/>
      <c r="B24" s="2"/>
      <c r="C24" s="2"/>
      <c r="D24" s="3"/>
      <c r="E24" s="3"/>
      <c r="F24" s="3"/>
      <c r="G24" s="3"/>
      <c r="H24" s="3"/>
      <c r="I24" s="3"/>
      <c r="K24" s="3"/>
      <c r="L24" s="5"/>
      <c r="M24" s="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7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2.75" customHeight="1" x14ac:dyDescent="0.15">
      <c r="A25" s="2"/>
      <c r="B25" s="2"/>
      <c r="C25" s="2"/>
      <c r="D25" s="3"/>
      <c r="E25" s="3"/>
      <c r="F25" s="3"/>
      <c r="G25" s="3"/>
      <c r="H25" s="3"/>
      <c r="I25" s="3"/>
      <c r="J25" s="43">
        <f>J23-SUM(D23,E23,F23,H23,I23)</f>
        <v>0</v>
      </c>
      <c r="K25" s="3"/>
      <c r="L25" s="5"/>
      <c r="M25" s="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7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2.75" customHeight="1" x14ac:dyDescent="0.15">
      <c r="A26" s="2"/>
      <c r="B26" s="2"/>
      <c r="C26" s="2"/>
      <c r="D26" s="3"/>
      <c r="E26" s="3"/>
      <c r="F26" s="3"/>
      <c r="G26" s="3"/>
      <c r="H26" s="3"/>
      <c r="I26" s="3"/>
      <c r="J26" s="44" t="s">
        <v>46</v>
      </c>
      <c r="K26" s="3"/>
      <c r="L26" s="5"/>
      <c r="M26" s="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7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2.75" customHeight="1" x14ac:dyDescent="0.15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5"/>
      <c r="M27" s="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7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2.75" customHeight="1" x14ac:dyDescent="0.15">
      <c r="A28" s="2"/>
      <c r="B28" s="2"/>
      <c r="C28" s="2"/>
      <c r="D28" s="3"/>
      <c r="E28" s="3"/>
      <c r="F28" s="3"/>
      <c r="G28" s="3"/>
      <c r="H28" s="3"/>
      <c r="I28" s="3"/>
      <c r="J28" s="3"/>
      <c r="K28" s="3"/>
      <c r="L28" s="5"/>
      <c r="M28" s="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7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2.75" customHeight="1" x14ac:dyDescent="0.15">
      <c r="A29" s="2"/>
      <c r="B29" s="2"/>
      <c r="C29" s="2"/>
      <c r="D29" s="3"/>
      <c r="E29" s="3"/>
      <c r="F29" s="3"/>
      <c r="G29" s="3"/>
      <c r="H29" s="3"/>
      <c r="I29" s="3"/>
      <c r="J29" s="3"/>
      <c r="K29" s="3"/>
      <c r="L29" s="5"/>
      <c r="M29" s="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7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2.75" customHeight="1" x14ac:dyDescent="0.15">
      <c r="A30" s="2"/>
      <c r="B30" s="2"/>
      <c r="C30" s="2"/>
      <c r="D30" s="3"/>
      <c r="E30" s="3"/>
      <c r="F30" s="3"/>
      <c r="G30" s="3"/>
      <c r="H30" s="3"/>
      <c r="I30" s="3"/>
      <c r="J30" s="3"/>
      <c r="K30" s="3"/>
      <c r="L30" s="5"/>
      <c r="M30" s="3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7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2.75" customHeight="1" x14ac:dyDescent="0.15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  <c r="L31" s="5"/>
      <c r="M31" s="3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7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2.75" customHeight="1" x14ac:dyDescent="0.15">
      <c r="A32" s="2"/>
      <c r="B32" s="2"/>
      <c r="C32" s="2"/>
      <c r="D32" s="3"/>
      <c r="E32" s="3"/>
      <c r="F32" s="3"/>
      <c r="G32" s="3"/>
      <c r="H32" s="3"/>
      <c r="I32" s="3"/>
      <c r="J32" s="3"/>
      <c r="K32" s="3"/>
      <c r="L32" s="5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7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2.75" customHeight="1" x14ac:dyDescent="0.15">
      <c r="A33" s="2"/>
      <c r="B33" s="2"/>
      <c r="C33" s="2"/>
      <c r="D33" s="3"/>
      <c r="E33" s="3"/>
      <c r="F33" s="3"/>
      <c r="G33" s="3"/>
      <c r="H33" s="3"/>
      <c r="I33" s="3"/>
      <c r="J33" s="3"/>
      <c r="K33" s="3"/>
      <c r="L33" s="5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7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2.75" customHeight="1" x14ac:dyDescent="0.15">
      <c r="A34" s="2"/>
      <c r="B34" s="2"/>
      <c r="C34" s="2"/>
      <c r="D34" s="3"/>
      <c r="E34" s="3"/>
      <c r="F34" s="3"/>
      <c r="G34" s="3"/>
      <c r="H34" s="3"/>
      <c r="I34" s="3"/>
      <c r="J34" s="3"/>
      <c r="K34" s="3"/>
      <c r="L34" s="5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7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2.75" customHeight="1" x14ac:dyDescent="0.15">
      <c r="A35" s="2"/>
      <c r="B35" s="2"/>
      <c r="C35" s="2"/>
      <c r="D35" s="3"/>
      <c r="E35" s="3"/>
      <c r="F35" s="3"/>
      <c r="G35" s="3"/>
      <c r="H35" s="3"/>
      <c r="I35" s="3"/>
      <c r="J35" s="3"/>
      <c r="K35" s="3"/>
      <c r="L35" s="5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7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2.75" customHeight="1" x14ac:dyDescent="0.15">
      <c r="A36" s="2"/>
      <c r="B36" s="2"/>
      <c r="C36" s="2"/>
      <c r="D36" s="3"/>
      <c r="E36" s="3"/>
      <c r="F36" s="3"/>
      <c r="G36" s="3"/>
      <c r="H36" s="3"/>
      <c r="I36" s="3"/>
      <c r="J36" s="3"/>
      <c r="K36" s="3"/>
      <c r="L36" s="5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7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2.75" customHeight="1" x14ac:dyDescent="0.15">
      <c r="A37" s="2"/>
      <c r="B37" s="2"/>
      <c r="C37" s="2"/>
      <c r="D37" s="3"/>
      <c r="E37" s="3"/>
      <c r="F37" s="3"/>
      <c r="G37" s="3"/>
      <c r="H37" s="3"/>
      <c r="I37" s="3"/>
      <c r="J37" s="3"/>
      <c r="K37" s="3"/>
      <c r="L37" s="5"/>
      <c r="M37" s="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7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2.75" customHeight="1" x14ac:dyDescent="0.15">
      <c r="A38" s="2"/>
      <c r="B38" s="2"/>
      <c r="C38" s="2"/>
      <c r="D38" s="3"/>
      <c r="E38" s="3"/>
      <c r="F38" s="3"/>
      <c r="G38" s="3"/>
      <c r="H38" s="3"/>
      <c r="I38" s="3"/>
      <c r="J38" s="3"/>
      <c r="K38" s="3"/>
      <c r="L38" s="5"/>
      <c r="M38" s="3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7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2.75" customHeight="1" x14ac:dyDescent="0.15">
      <c r="A39" s="2"/>
      <c r="B39" s="2"/>
      <c r="C39" s="2"/>
      <c r="D39" s="3"/>
      <c r="E39" s="3"/>
      <c r="F39" s="3"/>
      <c r="G39" s="3"/>
      <c r="H39" s="3"/>
      <c r="I39" s="3"/>
      <c r="J39" s="3"/>
      <c r="K39" s="3"/>
      <c r="L39" s="5"/>
      <c r="M39" s="3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7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2.75" customHeight="1" x14ac:dyDescent="0.15">
      <c r="A40" s="2"/>
      <c r="B40" s="2"/>
      <c r="C40" s="2"/>
      <c r="D40" s="3"/>
      <c r="E40" s="3"/>
      <c r="F40" s="3"/>
      <c r="G40" s="3"/>
      <c r="H40" s="3"/>
      <c r="I40" s="3"/>
      <c r="J40" s="3"/>
      <c r="K40" s="3"/>
      <c r="L40" s="5"/>
      <c r="M40" s="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7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2.75" customHeight="1" x14ac:dyDescent="0.15">
      <c r="A41" s="2"/>
      <c r="B41" s="2"/>
      <c r="C41" s="2"/>
      <c r="D41" s="3"/>
      <c r="E41" s="3"/>
      <c r="F41" s="3"/>
      <c r="G41" s="3"/>
      <c r="H41" s="3"/>
      <c r="I41" s="3"/>
      <c r="J41" s="3"/>
      <c r="K41" s="3"/>
      <c r="L41" s="5"/>
      <c r="M41" s="3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7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2.75" customHeight="1" x14ac:dyDescent="0.15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5"/>
      <c r="M42" s="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7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2.75" customHeight="1" x14ac:dyDescent="0.15">
      <c r="A43" s="2"/>
      <c r="B43" s="2"/>
      <c r="C43" s="2"/>
      <c r="D43" s="3"/>
      <c r="E43" s="3"/>
      <c r="F43" s="3"/>
      <c r="G43" s="3"/>
      <c r="H43" s="3"/>
      <c r="I43" s="3"/>
      <c r="J43" s="3"/>
      <c r="K43" s="3"/>
      <c r="L43" s="5"/>
      <c r="M43" s="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7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2.75" customHeight="1" x14ac:dyDescent="0.15">
      <c r="A44" s="2"/>
      <c r="B44" s="2"/>
      <c r="C44" s="2"/>
      <c r="D44" s="3"/>
      <c r="E44" s="3"/>
      <c r="F44" s="3"/>
      <c r="G44" s="3"/>
      <c r="H44" s="3"/>
      <c r="I44" s="3"/>
      <c r="J44" s="3"/>
      <c r="K44" s="3"/>
      <c r="L44" s="5"/>
      <c r="M44" s="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7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2.75" customHeight="1" x14ac:dyDescent="0.15">
      <c r="A45" s="2"/>
      <c r="B45" s="2"/>
      <c r="C45" s="2"/>
      <c r="D45" s="3"/>
      <c r="E45" s="3"/>
      <c r="F45" s="3"/>
      <c r="G45" s="3"/>
      <c r="H45" s="3"/>
      <c r="I45" s="3"/>
      <c r="J45" s="3"/>
      <c r="K45" s="3"/>
      <c r="L45" s="5"/>
      <c r="M45" s="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7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2.75" customHeight="1" x14ac:dyDescent="0.15">
      <c r="A46" s="2"/>
      <c r="B46" s="2"/>
      <c r="C46" s="2"/>
      <c r="D46" s="3"/>
      <c r="E46" s="3"/>
      <c r="F46" s="3"/>
      <c r="G46" s="3"/>
      <c r="H46" s="3"/>
      <c r="I46" s="3"/>
      <c r="J46" s="3"/>
      <c r="K46" s="3"/>
      <c r="L46" s="5"/>
      <c r="M46" s="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7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2.75" customHeight="1" x14ac:dyDescent="0.15">
      <c r="A47" s="2"/>
      <c r="B47" s="2"/>
      <c r="C47" s="2"/>
      <c r="D47" s="3"/>
      <c r="E47" s="3"/>
      <c r="F47" s="3"/>
      <c r="G47" s="3"/>
      <c r="H47" s="3"/>
      <c r="I47" s="3"/>
      <c r="J47" s="3"/>
      <c r="K47" s="3"/>
      <c r="L47" s="5"/>
      <c r="M47" s="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7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2.75" customHeight="1" x14ac:dyDescent="0.15">
      <c r="A48" s="2"/>
      <c r="B48" s="2"/>
      <c r="C48" s="2"/>
      <c r="D48" s="3"/>
      <c r="E48" s="3"/>
      <c r="F48" s="3"/>
      <c r="G48" s="3"/>
      <c r="H48" s="3"/>
      <c r="I48" s="3"/>
      <c r="J48" s="3"/>
      <c r="K48" s="3"/>
      <c r="L48" s="5"/>
      <c r="M48" s="3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7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2.75" customHeight="1" x14ac:dyDescent="0.15">
      <c r="A49" s="2"/>
      <c r="B49" s="2"/>
      <c r="C49" s="2"/>
      <c r="D49" s="3"/>
      <c r="E49" s="3"/>
      <c r="F49" s="3"/>
      <c r="G49" s="3"/>
      <c r="H49" s="3"/>
      <c r="I49" s="3"/>
      <c r="J49" s="3"/>
      <c r="K49" s="3"/>
      <c r="L49" s="5"/>
      <c r="M49" s="3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7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2.75" customHeight="1" x14ac:dyDescent="0.15">
      <c r="A50" s="2"/>
      <c r="B50" s="2"/>
      <c r="C50" s="2"/>
      <c r="D50" s="3"/>
      <c r="E50" s="3"/>
      <c r="F50" s="3"/>
      <c r="G50" s="3"/>
      <c r="H50" s="3"/>
      <c r="I50" s="3"/>
      <c r="J50" s="3"/>
      <c r="K50" s="3"/>
      <c r="L50" s="5"/>
      <c r="M50" s="3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7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2.75" customHeight="1" x14ac:dyDescent="0.15">
      <c r="A51" s="2"/>
      <c r="B51" s="2"/>
      <c r="C51" s="2"/>
      <c r="D51" s="3"/>
      <c r="E51" s="3"/>
      <c r="F51" s="3"/>
      <c r="G51" s="3"/>
      <c r="H51" s="3"/>
      <c r="I51" s="3"/>
      <c r="J51" s="3"/>
      <c r="K51" s="3"/>
      <c r="L51" s="5"/>
      <c r="M51" s="3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7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2.75" customHeight="1" x14ac:dyDescent="0.15">
      <c r="A52" s="2"/>
      <c r="B52" s="2"/>
      <c r="C52" s="2"/>
      <c r="D52" s="3"/>
      <c r="E52" s="3"/>
      <c r="F52" s="3"/>
      <c r="G52" s="3"/>
      <c r="H52" s="3"/>
      <c r="I52" s="3"/>
      <c r="J52" s="3"/>
      <c r="K52" s="3"/>
      <c r="L52" s="5"/>
      <c r="M52" s="3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7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2.75" customHeight="1" x14ac:dyDescent="0.15">
      <c r="A53" s="2"/>
      <c r="B53" s="2"/>
      <c r="C53" s="2"/>
      <c r="D53" s="3"/>
      <c r="E53" s="3"/>
      <c r="F53" s="3"/>
      <c r="G53" s="3"/>
      <c r="H53" s="3"/>
      <c r="I53" s="3"/>
      <c r="J53" s="3"/>
      <c r="K53" s="3"/>
      <c r="L53" s="5"/>
      <c r="M53" s="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7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2.75" customHeight="1" x14ac:dyDescent="0.15">
      <c r="A54" s="2"/>
      <c r="B54" s="2"/>
      <c r="C54" s="2"/>
      <c r="D54" s="3"/>
      <c r="E54" s="3"/>
      <c r="F54" s="3"/>
      <c r="G54" s="3"/>
      <c r="H54" s="3"/>
      <c r="I54" s="3"/>
      <c r="J54" s="3"/>
      <c r="K54" s="3"/>
      <c r="L54" s="5"/>
      <c r="M54" s="3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7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2.75" customHeight="1" x14ac:dyDescent="0.15">
      <c r="A55" s="2"/>
      <c r="B55" s="2"/>
      <c r="C55" s="2"/>
      <c r="D55" s="3"/>
      <c r="E55" s="3"/>
      <c r="F55" s="3"/>
      <c r="G55" s="3"/>
      <c r="H55" s="3"/>
      <c r="I55" s="3"/>
      <c r="J55" s="3"/>
      <c r="K55" s="3"/>
      <c r="L55" s="5"/>
      <c r="M55" s="3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7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2.75" customHeight="1" x14ac:dyDescent="0.15">
      <c r="A56" s="2"/>
      <c r="B56" s="2"/>
      <c r="C56" s="2"/>
      <c r="D56" s="3"/>
      <c r="E56" s="3"/>
      <c r="F56" s="3"/>
      <c r="G56" s="3"/>
      <c r="H56" s="3"/>
      <c r="I56" s="3"/>
      <c r="J56" s="3"/>
      <c r="K56" s="3"/>
      <c r="L56" s="5"/>
      <c r="M56" s="3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7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2.75" customHeight="1" x14ac:dyDescent="0.15">
      <c r="A57" s="2"/>
      <c r="B57" s="2"/>
      <c r="C57" s="2"/>
      <c r="D57" s="3"/>
      <c r="E57" s="3"/>
      <c r="F57" s="3"/>
      <c r="G57" s="3"/>
      <c r="H57" s="3"/>
      <c r="I57" s="3"/>
      <c r="J57" s="3"/>
      <c r="K57" s="3"/>
      <c r="L57" s="5"/>
      <c r="M57" s="3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7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2.75" customHeight="1" x14ac:dyDescent="0.15">
      <c r="A58" s="2"/>
      <c r="B58" s="2"/>
      <c r="C58" s="2"/>
      <c r="D58" s="3"/>
      <c r="E58" s="3"/>
      <c r="F58" s="3"/>
      <c r="G58" s="3"/>
      <c r="H58" s="3"/>
      <c r="I58" s="3"/>
      <c r="J58" s="3"/>
      <c r="K58" s="3"/>
      <c r="L58" s="5"/>
      <c r="M58" s="3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7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2.75" customHeight="1" x14ac:dyDescent="0.15">
      <c r="A59" s="2"/>
      <c r="B59" s="2"/>
      <c r="C59" s="2"/>
      <c r="D59" s="3"/>
      <c r="E59" s="3"/>
      <c r="F59" s="3"/>
      <c r="G59" s="3"/>
      <c r="H59" s="3"/>
      <c r="I59" s="3"/>
      <c r="J59" s="3"/>
      <c r="K59" s="3"/>
      <c r="L59" s="5"/>
      <c r="M59" s="3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7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2.75" customHeight="1" x14ac:dyDescent="0.15">
      <c r="A60" s="2"/>
      <c r="B60" s="2"/>
      <c r="C60" s="2"/>
      <c r="D60" s="3"/>
      <c r="E60" s="3"/>
      <c r="F60" s="3"/>
      <c r="G60" s="3"/>
      <c r="H60" s="3"/>
      <c r="I60" s="3"/>
      <c r="J60" s="3"/>
      <c r="K60" s="3"/>
      <c r="L60" s="5"/>
      <c r="M60" s="3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7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2.75" customHeight="1" x14ac:dyDescent="0.15">
      <c r="A61" s="2"/>
      <c r="B61" s="2"/>
      <c r="C61" s="2"/>
      <c r="D61" s="3"/>
      <c r="E61" s="3"/>
      <c r="F61" s="3"/>
      <c r="G61" s="3"/>
      <c r="H61" s="3"/>
      <c r="I61" s="3"/>
      <c r="J61" s="3"/>
      <c r="K61" s="3"/>
      <c r="L61" s="5"/>
      <c r="M61" s="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7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2.75" customHeight="1" x14ac:dyDescent="0.15">
      <c r="A62" s="2"/>
      <c r="B62" s="2"/>
      <c r="C62" s="2"/>
      <c r="D62" s="3"/>
      <c r="E62" s="3"/>
      <c r="F62" s="3"/>
      <c r="G62" s="3"/>
      <c r="H62" s="3"/>
      <c r="I62" s="3"/>
      <c r="J62" s="3"/>
      <c r="K62" s="3"/>
      <c r="L62" s="5"/>
      <c r="M62" s="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7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2.75" customHeight="1" x14ac:dyDescent="0.15">
      <c r="A63" s="2"/>
      <c r="B63" s="2"/>
      <c r="C63" s="2"/>
      <c r="D63" s="3"/>
      <c r="E63" s="3"/>
      <c r="F63" s="3"/>
      <c r="G63" s="3"/>
      <c r="H63" s="3"/>
      <c r="I63" s="3"/>
      <c r="J63" s="3"/>
      <c r="K63" s="3"/>
      <c r="L63" s="5"/>
      <c r="M63" s="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7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2.75" customHeight="1" x14ac:dyDescent="0.15">
      <c r="A64" s="2"/>
      <c r="B64" s="2"/>
      <c r="C64" s="2"/>
      <c r="D64" s="3"/>
      <c r="E64" s="3"/>
      <c r="F64" s="3"/>
      <c r="G64" s="3"/>
      <c r="H64" s="3"/>
      <c r="I64" s="3"/>
      <c r="J64" s="3"/>
      <c r="K64" s="3"/>
      <c r="L64" s="5"/>
      <c r="M64" s="3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7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2.75" customHeight="1" x14ac:dyDescent="0.15">
      <c r="A65" s="2"/>
      <c r="B65" s="2"/>
      <c r="C65" s="2"/>
      <c r="D65" s="3"/>
      <c r="E65" s="3"/>
      <c r="F65" s="3"/>
      <c r="G65" s="3"/>
      <c r="H65" s="3"/>
      <c r="I65" s="3"/>
      <c r="J65" s="3"/>
      <c r="K65" s="3"/>
      <c r="L65" s="5"/>
      <c r="M65" s="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7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2.75" customHeight="1" x14ac:dyDescent="0.15">
      <c r="A66" s="2"/>
      <c r="B66" s="2"/>
      <c r="C66" s="2"/>
      <c r="D66" s="3"/>
      <c r="E66" s="3"/>
      <c r="F66" s="3"/>
      <c r="G66" s="3"/>
      <c r="H66" s="3"/>
      <c r="I66" s="3"/>
      <c r="J66" s="3"/>
      <c r="K66" s="3"/>
      <c r="L66" s="5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7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2.75" customHeight="1" x14ac:dyDescent="0.15">
      <c r="A67" s="2"/>
      <c r="B67" s="2"/>
      <c r="C67" s="2"/>
      <c r="D67" s="3"/>
      <c r="E67" s="3"/>
      <c r="F67" s="3"/>
      <c r="G67" s="3"/>
      <c r="H67" s="3"/>
      <c r="I67" s="3"/>
      <c r="J67" s="3"/>
      <c r="K67" s="3"/>
      <c r="L67" s="5"/>
      <c r="M67" s="3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7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2.75" customHeight="1" x14ac:dyDescent="0.15">
      <c r="A68" s="2"/>
      <c r="B68" s="2"/>
      <c r="C68" s="2"/>
      <c r="D68" s="3"/>
      <c r="E68" s="3"/>
      <c r="F68" s="3"/>
      <c r="G68" s="3"/>
      <c r="H68" s="3"/>
      <c r="I68" s="3"/>
      <c r="J68" s="3"/>
      <c r="K68" s="3"/>
      <c r="L68" s="5"/>
      <c r="M68" s="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7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2.75" customHeight="1" x14ac:dyDescent="0.15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  <c r="L69" s="5"/>
      <c r="M69" s="3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7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2.75" customHeight="1" x14ac:dyDescent="0.15">
      <c r="A70" s="2"/>
      <c r="B70" s="2"/>
      <c r="C70" s="2"/>
      <c r="D70" s="3"/>
      <c r="E70" s="3"/>
      <c r="F70" s="3"/>
      <c r="G70" s="3"/>
      <c r="H70" s="3"/>
      <c r="I70" s="3"/>
      <c r="J70" s="3"/>
      <c r="K70" s="3"/>
      <c r="L70" s="5"/>
      <c r="M70" s="3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7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2.75" customHeight="1" x14ac:dyDescent="0.15">
      <c r="A71" s="2"/>
      <c r="B71" s="2"/>
      <c r="C71" s="2"/>
      <c r="D71" s="3"/>
      <c r="E71" s="3"/>
      <c r="F71" s="3"/>
      <c r="G71" s="3"/>
      <c r="H71" s="3"/>
      <c r="I71" s="3"/>
      <c r="J71" s="3"/>
      <c r="K71" s="3"/>
      <c r="L71" s="5"/>
      <c r="M71" s="3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7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2.75" customHeight="1" x14ac:dyDescent="0.15">
      <c r="A72" s="2"/>
      <c r="B72" s="2"/>
      <c r="C72" s="2"/>
      <c r="D72" s="3"/>
      <c r="E72" s="3"/>
      <c r="F72" s="3"/>
      <c r="G72" s="3"/>
      <c r="H72" s="3"/>
      <c r="I72" s="3"/>
      <c r="J72" s="3"/>
      <c r="K72" s="3"/>
      <c r="L72" s="5"/>
      <c r="M72" s="3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7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2.75" customHeight="1" x14ac:dyDescent="0.15">
      <c r="A73" s="2"/>
      <c r="B73" s="2"/>
      <c r="C73" s="2"/>
      <c r="D73" s="3"/>
      <c r="E73" s="3"/>
      <c r="F73" s="3"/>
      <c r="G73" s="3"/>
      <c r="H73" s="3"/>
      <c r="I73" s="3"/>
      <c r="J73" s="3"/>
      <c r="K73" s="3"/>
      <c r="L73" s="5"/>
      <c r="M73" s="3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7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2.75" customHeight="1" x14ac:dyDescent="0.15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5"/>
      <c r="M74" s="3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7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2.75" customHeight="1" x14ac:dyDescent="0.15">
      <c r="A75" s="2"/>
      <c r="B75" s="2"/>
      <c r="C75" s="2"/>
      <c r="D75" s="3"/>
      <c r="E75" s="3"/>
      <c r="F75" s="3"/>
      <c r="G75" s="3"/>
      <c r="H75" s="3"/>
      <c r="I75" s="3"/>
      <c r="J75" s="3"/>
      <c r="K75" s="3"/>
      <c r="L75" s="5"/>
      <c r="M75" s="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7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2.75" customHeight="1" x14ac:dyDescent="0.15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5"/>
      <c r="M76" s="3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7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2.75" customHeight="1" x14ac:dyDescent="0.15">
      <c r="A77" s="2"/>
      <c r="B77" s="2"/>
      <c r="C77" s="2"/>
      <c r="D77" s="3"/>
      <c r="E77" s="3"/>
      <c r="F77" s="3"/>
      <c r="G77" s="3"/>
      <c r="H77" s="3"/>
      <c r="I77" s="3"/>
      <c r="J77" s="3"/>
      <c r="K77" s="3"/>
      <c r="L77" s="5"/>
      <c r="M77" s="3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7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2.75" customHeight="1" x14ac:dyDescent="0.15">
      <c r="A78" s="2"/>
      <c r="B78" s="2"/>
      <c r="C78" s="2"/>
      <c r="D78" s="3"/>
      <c r="E78" s="3"/>
      <c r="F78" s="3"/>
      <c r="G78" s="3"/>
      <c r="H78" s="3"/>
      <c r="I78" s="3"/>
      <c r="J78" s="3"/>
      <c r="K78" s="3"/>
      <c r="L78" s="5"/>
      <c r="M78" s="3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2.75" customHeight="1" x14ac:dyDescent="0.15">
      <c r="A79" s="2"/>
      <c r="B79" s="2"/>
      <c r="C79" s="2"/>
      <c r="D79" s="3"/>
      <c r="E79" s="3"/>
      <c r="F79" s="3"/>
      <c r="G79" s="3"/>
      <c r="H79" s="3"/>
      <c r="I79" s="3"/>
      <c r="J79" s="3"/>
      <c r="K79" s="3"/>
      <c r="L79" s="5"/>
      <c r="M79" s="3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7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2.75" customHeight="1" x14ac:dyDescent="0.15">
      <c r="A80" s="2"/>
      <c r="B80" s="2"/>
      <c r="C80" s="2"/>
      <c r="D80" s="3"/>
      <c r="E80" s="3"/>
      <c r="F80" s="3"/>
      <c r="G80" s="3"/>
      <c r="H80" s="3"/>
      <c r="I80" s="3"/>
      <c r="J80" s="3"/>
      <c r="K80" s="3"/>
      <c r="L80" s="5"/>
      <c r="M80" s="3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7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2.75" customHeight="1" x14ac:dyDescent="0.15">
      <c r="A81" s="2"/>
      <c r="B81" s="2"/>
      <c r="C81" s="2"/>
      <c r="D81" s="3"/>
      <c r="E81" s="3"/>
      <c r="F81" s="3"/>
      <c r="G81" s="3"/>
      <c r="H81" s="3"/>
      <c r="I81" s="3"/>
      <c r="J81" s="3"/>
      <c r="K81" s="3"/>
      <c r="L81" s="5"/>
      <c r="M81" s="3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7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2.75" customHeight="1" x14ac:dyDescent="0.15">
      <c r="A82" s="2"/>
      <c r="B82" s="2"/>
      <c r="C82" s="2"/>
      <c r="D82" s="3"/>
      <c r="E82" s="3"/>
      <c r="F82" s="3"/>
      <c r="G82" s="3"/>
      <c r="H82" s="3"/>
      <c r="I82" s="3"/>
      <c r="J82" s="3"/>
      <c r="K82" s="3"/>
      <c r="L82" s="5"/>
      <c r="M82" s="3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7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2.75" customHeight="1" x14ac:dyDescent="0.15">
      <c r="A83" s="2"/>
      <c r="B83" s="2"/>
      <c r="C83" s="2"/>
      <c r="D83" s="3"/>
      <c r="E83" s="3"/>
      <c r="F83" s="3"/>
      <c r="G83" s="3"/>
      <c r="H83" s="3"/>
      <c r="I83" s="3"/>
      <c r="J83" s="3"/>
      <c r="K83" s="3"/>
      <c r="L83" s="5"/>
      <c r="M83" s="3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7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2.75" customHeight="1" x14ac:dyDescent="0.15">
      <c r="A84" s="2"/>
      <c r="B84" s="2"/>
      <c r="C84" s="2"/>
      <c r="D84" s="3"/>
      <c r="E84" s="3"/>
      <c r="F84" s="3"/>
      <c r="G84" s="3"/>
      <c r="H84" s="3"/>
      <c r="I84" s="3"/>
      <c r="J84" s="3"/>
      <c r="K84" s="3"/>
      <c r="L84" s="5"/>
      <c r="M84" s="3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7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2.75" customHeight="1" x14ac:dyDescent="0.15">
      <c r="A85" s="2"/>
      <c r="B85" s="2"/>
      <c r="C85" s="2"/>
      <c r="D85" s="3"/>
      <c r="E85" s="3"/>
      <c r="F85" s="3"/>
      <c r="G85" s="3"/>
      <c r="H85" s="3"/>
      <c r="I85" s="3"/>
      <c r="J85" s="3"/>
      <c r="K85" s="3"/>
      <c r="L85" s="5"/>
      <c r="M85" s="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7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2.75" customHeight="1" x14ac:dyDescent="0.15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5"/>
      <c r="M86" s="3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7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2.75" customHeight="1" x14ac:dyDescent="0.15">
      <c r="A87" s="2"/>
      <c r="B87" s="2"/>
      <c r="C87" s="2"/>
      <c r="D87" s="3"/>
      <c r="E87" s="3"/>
      <c r="F87" s="3"/>
      <c r="G87" s="3"/>
      <c r="H87" s="3"/>
      <c r="I87" s="3"/>
      <c r="J87" s="3"/>
      <c r="K87" s="3"/>
      <c r="L87" s="5"/>
      <c r="M87" s="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7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2.75" customHeight="1" x14ac:dyDescent="0.15">
      <c r="A88" s="2"/>
      <c r="B88" s="2"/>
      <c r="C88" s="2"/>
      <c r="D88" s="3"/>
      <c r="E88" s="3"/>
      <c r="F88" s="3"/>
      <c r="G88" s="3"/>
      <c r="H88" s="3"/>
      <c r="I88" s="3"/>
      <c r="J88" s="3"/>
      <c r="K88" s="3"/>
      <c r="L88" s="5"/>
      <c r="M88" s="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7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2.75" customHeight="1" x14ac:dyDescent="0.15">
      <c r="A89" s="2"/>
      <c r="B89" s="2"/>
      <c r="C89" s="2"/>
      <c r="D89" s="3"/>
      <c r="E89" s="3"/>
      <c r="F89" s="3"/>
      <c r="G89" s="3"/>
      <c r="H89" s="3"/>
      <c r="I89" s="3"/>
      <c r="J89" s="3"/>
      <c r="K89" s="3"/>
      <c r="L89" s="5"/>
      <c r="M89" s="3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7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2.75" customHeight="1" x14ac:dyDescent="0.15">
      <c r="A90" s="2"/>
      <c r="B90" s="2"/>
      <c r="C90" s="2"/>
      <c r="D90" s="3"/>
      <c r="E90" s="3"/>
      <c r="F90" s="3"/>
      <c r="G90" s="3"/>
      <c r="H90" s="3"/>
      <c r="I90" s="3"/>
      <c r="J90" s="3"/>
      <c r="K90" s="3"/>
      <c r="L90" s="5"/>
      <c r="M90" s="3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7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2.75" customHeight="1" x14ac:dyDescent="0.15">
      <c r="A91" s="2"/>
      <c r="B91" s="2"/>
      <c r="C91" s="2"/>
      <c r="D91" s="3"/>
      <c r="E91" s="3"/>
      <c r="F91" s="3"/>
      <c r="G91" s="3"/>
      <c r="H91" s="3"/>
      <c r="I91" s="3"/>
      <c r="J91" s="3"/>
      <c r="K91" s="3"/>
      <c r="L91" s="5"/>
      <c r="M91" s="3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7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2.75" customHeight="1" x14ac:dyDescent="0.15">
      <c r="A92" s="2"/>
      <c r="B92" s="2"/>
      <c r="C92" s="2"/>
      <c r="D92" s="3"/>
      <c r="E92" s="3"/>
      <c r="F92" s="3"/>
      <c r="G92" s="3"/>
      <c r="H92" s="3"/>
      <c r="I92" s="3"/>
      <c r="J92" s="3"/>
      <c r="K92" s="3"/>
      <c r="L92" s="5"/>
      <c r="M92" s="3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7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2.75" customHeight="1" x14ac:dyDescent="0.15">
      <c r="A93" s="2"/>
      <c r="B93" s="2"/>
      <c r="C93" s="2"/>
      <c r="D93" s="3"/>
      <c r="E93" s="3"/>
      <c r="F93" s="3"/>
      <c r="G93" s="3"/>
      <c r="H93" s="3"/>
      <c r="I93" s="3"/>
      <c r="J93" s="3"/>
      <c r="K93" s="3"/>
      <c r="L93" s="5"/>
      <c r="M93" s="3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7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2.75" customHeight="1" x14ac:dyDescent="0.15">
      <c r="A94" s="2"/>
      <c r="B94" s="2"/>
      <c r="C94" s="2"/>
      <c r="D94" s="3"/>
      <c r="E94" s="3"/>
      <c r="F94" s="3"/>
      <c r="G94" s="3"/>
      <c r="H94" s="3"/>
      <c r="I94" s="3"/>
      <c r="J94" s="3"/>
      <c r="K94" s="3"/>
      <c r="L94" s="5"/>
      <c r="M94" s="3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7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2.75" customHeight="1" x14ac:dyDescent="0.15">
      <c r="A95" s="2"/>
      <c r="B95" s="2"/>
      <c r="C95" s="2"/>
      <c r="D95" s="3"/>
      <c r="E95" s="3"/>
      <c r="F95" s="3"/>
      <c r="G95" s="3"/>
      <c r="H95" s="3"/>
      <c r="I95" s="3"/>
      <c r="J95" s="3"/>
      <c r="K95" s="3"/>
      <c r="L95" s="5"/>
      <c r="M95" s="3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7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2.75" customHeight="1" x14ac:dyDescent="0.15">
      <c r="A96" s="2"/>
      <c r="B96" s="2"/>
      <c r="C96" s="2"/>
      <c r="D96" s="3"/>
      <c r="E96" s="3"/>
      <c r="F96" s="3"/>
      <c r="G96" s="3"/>
      <c r="H96" s="3"/>
      <c r="I96" s="3"/>
      <c r="J96" s="3"/>
      <c r="K96" s="3"/>
      <c r="L96" s="5"/>
      <c r="M96" s="3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7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2.75" customHeight="1" x14ac:dyDescent="0.15">
      <c r="A97" s="2"/>
      <c r="B97" s="2"/>
      <c r="C97" s="2"/>
      <c r="D97" s="3"/>
      <c r="E97" s="3"/>
      <c r="F97" s="3"/>
      <c r="G97" s="3"/>
      <c r="H97" s="3"/>
      <c r="I97" s="3"/>
      <c r="J97" s="3"/>
      <c r="K97" s="3"/>
      <c r="L97" s="5"/>
      <c r="M97" s="3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7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2.75" customHeight="1" x14ac:dyDescent="0.15">
      <c r="A98" s="2"/>
      <c r="B98" s="2"/>
      <c r="C98" s="2"/>
      <c r="D98" s="3"/>
      <c r="E98" s="3"/>
      <c r="F98" s="3"/>
      <c r="G98" s="3"/>
      <c r="H98" s="3"/>
      <c r="I98" s="3"/>
      <c r="J98" s="3"/>
      <c r="K98" s="3"/>
      <c r="L98" s="5"/>
      <c r="M98" s="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7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2.75" customHeight="1" x14ac:dyDescent="0.15">
      <c r="A99" s="2"/>
      <c r="B99" s="2"/>
      <c r="C99" s="2"/>
      <c r="D99" s="3"/>
      <c r="E99" s="3"/>
      <c r="F99" s="3"/>
      <c r="G99" s="3"/>
      <c r="H99" s="3"/>
      <c r="I99" s="3"/>
      <c r="J99" s="3"/>
      <c r="K99" s="3"/>
      <c r="L99" s="5"/>
      <c r="M99" s="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7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2.75" customHeight="1" x14ac:dyDescent="0.15">
      <c r="A100" s="2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5"/>
      <c r="M100" s="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7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2.75" customHeight="1" x14ac:dyDescent="0.15">
      <c r="A101" s="2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5"/>
      <c r="M101" s="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7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2.75" customHeight="1" x14ac:dyDescent="0.15">
      <c r="A102" s="2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5"/>
      <c r="M102" s="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7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2.75" customHeight="1" x14ac:dyDescent="0.15">
      <c r="A103" s="2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5"/>
      <c r="M103" s="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7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2.75" customHeight="1" x14ac:dyDescent="0.15">
      <c r="A104" s="2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5"/>
      <c r="M104" s="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7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2.75" customHeight="1" x14ac:dyDescent="0.15">
      <c r="A105" s="2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5"/>
      <c r="M105" s="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7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2.75" customHeight="1" x14ac:dyDescent="0.15">
      <c r="A106" s="2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5"/>
      <c r="M106" s="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7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2.75" customHeight="1" x14ac:dyDescent="0.15">
      <c r="A107" s="2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5"/>
      <c r="M107" s="3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7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2.75" customHeight="1" x14ac:dyDescent="0.15">
      <c r="A108" s="2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5"/>
      <c r="M108" s="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7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2.75" customHeight="1" x14ac:dyDescent="0.15">
      <c r="A109" s="2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5"/>
      <c r="M109" s="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7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2.75" customHeight="1" x14ac:dyDescent="0.15">
      <c r="A110" s="2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5"/>
      <c r="M110" s="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7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2.75" customHeight="1" x14ac:dyDescent="0.15">
      <c r="A111" s="2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5"/>
      <c r="M111" s="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7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2.75" customHeight="1" x14ac:dyDescent="0.15">
      <c r="A112" s="2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5"/>
      <c r="M112" s="3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7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2.75" customHeight="1" x14ac:dyDescent="0.15">
      <c r="A113" s="2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5"/>
      <c r="M113" s="3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7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2.75" customHeight="1" x14ac:dyDescent="0.15">
      <c r="A114" s="2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5"/>
      <c r="M114" s="3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7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2.75" customHeight="1" x14ac:dyDescent="0.15">
      <c r="A115" s="2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5"/>
      <c r="M115" s="3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7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2.75" customHeight="1" x14ac:dyDescent="0.15">
      <c r="A116" s="2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5"/>
      <c r="M116" s="3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7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2.75" customHeight="1" x14ac:dyDescent="0.15">
      <c r="A117" s="2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5"/>
      <c r="M117" s="3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7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12.75" customHeight="1" x14ac:dyDescent="0.15">
      <c r="A118" s="2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5"/>
      <c r="M118" s="3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7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ht="12.75" customHeight="1" x14ac:dyDescent="0.15">
      <c r="A119" s="2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5"/>
      <c r="M119" s="3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7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ht="12.75" customHeight="1" x14ac:dyDescent="0.15">
      <c r="A120" s="2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5"/>
      <c r="M120" s="3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7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ht="12.75" customHeight="1" x14ac:dyDescent="0.15">
      <c r="A121" s="2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5"/>
      <c r="M121" s="3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7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ht="12.75" customHeight="1" x14ac:dyDescent="0.15">
      <c r="A122" s="2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5"/>
      <c r="M122" s="3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7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ht="12.75" customHeight="1" x14ac:dyDescent="0.15">
      <c r="A123" s="2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5"/>
      <c r="M123" s="3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7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ht="12.75" customHeight="1" x14ac:dyDescent="0.15">
      <c r="A124" s="2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5"/>
      <c r="M124" s="3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7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ht="12.75" customHeight="1" x14ac:dyDescent="0.15">
      <c r="A125" s="2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5"/>
      <c r="M125" s="3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7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ht="12.75" customHeight="1" x14ac:dyDescent="0.15">
      <c r="A126" s="2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5"/>
      <c r="M126" s="3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7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2.75" customHeight="1" x14ac:dyDescent="0.15">
      <c r="A127" s="2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5"/>
      <c r="M127" s="3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7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2.75" customHeight="1" x14ac:dyDescent="0.15">
      <c r="A128" s="2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5"/>
      <c r="M128" s="3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7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2.75" customHeight="1" x14ac:dyDescent="0.15">
      <c r="A129" s="2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5"/>
      <c r="M129" s="3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7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2.75" customHeight="1" x14ac:dyDescent="0.15">
      <c r="A130" s="2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5"/>
      <c r="M130" s="3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7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2.75" customHeight="1" x14ac:dyDescent="0.15">
      <c r="A131" s="2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5"/>
      <c r="M131" s="3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7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12.75" customHeight="1" x14ac:dyDescent="0.15">
      <c r="A132" s="2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5"/>
      <c r="M132" s="3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7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ht="12.75" customHeight="1" x14ac:dyDescent="0.15">
      <c r="A133" s="2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5"/>
      <c r="M133" s="3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7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ht="12.75" customHeight="1" x14ac:dyDescent="0.15">
      <c r="A134" s="2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5"/>
      <c r="M134" s="3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7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2.75" customHeight="1" x14ac:dyDescent="0.15">
      <c r="A135" s="2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5"/>
      <c r="M135" s="3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7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2.75" customHeight="1" x14ac:dyDescent="0.15">
      <c r="A136" s="2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5"/>
      <c r="M136" s="3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7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2.75" customHeight="1" x14ac:dyDescent="0.15">
      <c r="A137" s="2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5"/>
      <c r="M137" s="3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7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2.75" customHeight="1" x14ac:dyDescent="0.15">
      <c r="A138" s="2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5"/>
      <c r="M138" s="3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7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2.75" customHeight="1" x14ac:dyDescent="0.15">
      <c r="A139" s="2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5"/>
      <c r="M139" s="3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7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2.75" customHeight="1" x14ac:dyDescent="0.15">
      <c r="A140" s="2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5"/>
      <c r="M140" s="3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7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2.75" customHeight="1" x14ac:dyDescent="0.15">
      <c r="A141" s="2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5"/>
      <c r="M141" s="3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7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2.75" customHeight="1" x14ac:dyDescent="0.15">
      <c r="A142" s="2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5"/>
      <c r="M142" s="3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7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2.75" customHeight="1" x14ac:dyDescent="0.15">
      <c r="A143" s="2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5"/>
      <c r="M143" s="3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7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ht="12.75" customHeight="1" x14ac:dyDescent="0.15">
      <c r="A144" s="2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5"/>
      <c r="M144" s="3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7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2.75" customHeight="1" x14ac:dyDescent="0.15">
      <c r="A145" s="2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5"/>
      <c r="M145" s="3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7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ht="12.75" customHeight="1" x14ac:dyDescent="0.15">
      <c r="A146" s="2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5"/>
      <c r="M146" s="3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7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ht="12.75" customHeight="1" x14ac:dyDescent="0.15">
      <c r="A147" s="2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5"/>
      <c r="M147" s="3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7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2.75" customHeight="1" x14ac:dyDescent="0.15">
      <c r="A148" s="2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5"/>
      <c r="M148" s="3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7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ht="12.75" customHeight="1" x14ac:dyDescent="0.15">
      <c r="A149" s="2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5"/>
      <c r="M149" s="3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7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ht="12.75" customHeight="1" x14ac:dyDescent="0.15">
      <c r="A150" s="2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5"/>
      <c r="M150" s="3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7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ht="12.75" customHeight="1" x14ac:dyDescent="0.15">
      <c r="A151" s="2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5"/>
      <c r="M151" s="3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7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ht="12.75" customHeight="1" x14ac:dyDescent="0.15">
      <c r="A152" s="2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5"/>
      <c r="M152" s="3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7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ht="12.75" customHeight="1" x14ac:dyDescent="0.15">
      <c r="A153" s="2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5"/>
      <c r="M153" s="3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7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ht="12.75" customHeight="1" x14ac:dyDescent="0.15">
      <c r="A154" s="2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5"/>
      <c r="M154" s="3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7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ht="12.75" customHeight="1" x14ac:dyDescent="0.15">
      <c r="A155" s="2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5"/>
      <c r="M155" s="3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7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ht="12.75" customHeight="1" x14ac:dyDescent="0.15">
      <c r="A156" s="2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5"/>
      <c r="M156" s="3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7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ht="12.75" customHeight="1" x14ac:dyDescent="0.15">
      <c r="A157" s="2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5"/>
      <c r="M157" s="3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7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ht="12.75" customHeight="1" x14ac:dyDescent="0.15">
      <c r="A158" s="2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5"/>
      <c r="M158" s="3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7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ht="12.75" customHeight="1" x14ac:dyDescent="0.15">
      <c r="A159" s="2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5"/>
      <c r="M159" s="3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7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ht="12.75" customHeight="1" x14ac:dyDescent="0.15">
      <c r="A160" s="2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5"/>
      <c r="M160" s="3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7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ht="12.75" customHeight="1" x14ac:dyDescent="0.15">
      <c r="A161" s="2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5"/>
      <c r="M161" s="3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7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ht="12.75" customHeight="1" x14ac:dyDescent="0.15">
      <c r="A162" s="2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5"/>
      <c r="M162" s="3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7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ht="12.75" customHeight="1" x14ac:dyDescent="0.15">
      <c r="A163" s="2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5"/>
      <c r="M163" s="3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7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ht="12.75" customHeight="1" x14ac:dyDescent="0.15">
      <c r="A164" s="2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5"/>
      <c r="M164" s="3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7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ht="12.75" customHeight="1" x14ac:dyDescent="0.15">
      <c r="A165" s="2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5"/>
      <c r="M165" s="3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7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2.75" customHeight="1" x14ac:dyDescent="0.15">
      <c r="A166" s="2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5"/>
      <c r="M166" s="3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7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ht="12.75" customHeight="1" x14ac:dyDescent="0.15">
      <c r="A167" s="2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5"/>
      <c r="M167" s="3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7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ht="12.75" customHeight="1" x14ac:dyDescent="0.15">
      <c r="A168" s="2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5"/>
      <c r="M168" s="3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7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ht="12.75" customHeight="1" x14ac:dyDescent="0.15">
      <c r="A169" s="2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5"/>
      <c r="M169" s="3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7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ht="12.75" customHeight="1" x14ac:dyDescent="0.15">
      <c r="A170" s="2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5"/>
      <c r="M170" s="3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7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ht="12.75" customHeight="1" x14ac:dyDescent="0.15">
      <c r="A171" s="2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5"/>
      <c r="M171" s="3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7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ht="12.75" customHeight="1" x14ac:dyDescent="0.15">
      <c r="A172" s="2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5"/>
      <c r="M172" s="3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7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ht="12.75" customHeight="1" x14ac:dyDescent="0.15">
      <c r="A173" s="2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5"/>
      <c r="M173" s="3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7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ht="12.75" customHeight="1" x14ac:dyDescent="0.15">
      <c r="A174" s="2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5"/>
      <c r="M174" s="3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7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ht="12.75" customHeight="1" x14ac:dyDescent="0.15">
      <c r="A175" s="2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5"/>
      <c r="M175" s="3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7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ht="12.75" customHeight="1" x14ac:dyDescent="0.15">
      <c r="A176" s="2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5"/>
      <c r="M176" s="3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7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ht="12.75" customHeight="1" x14ac:dyDescent="0.15">
      <c r="A177" s="2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5"/>
      <c r="M177" s="3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7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ht="12.75" customHeight="1" x14ac:dyDescent="0.15">
      <c r="A178" s="2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5"/>
      <c r="M178" s="3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7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ht="12.75" customHeight="1" x14ac:dyDescent="0.15">
      <c r="A179" s="2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5"/>
      <c r="M179" s="3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7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ht="12.75" customHeight="1" x14ac:dyDescent="0.15">
      <c r="A180" s="2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5"/>
      <c r="M180" s="3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7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ht="12.75" customHeight="1" x14ac:dyDescent="0.15">
      <c r="A181" s="2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5"/>
      <c r="M181" s="3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7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ht="12.75" customHeight="1" x14ac:dyDescent="0.15">
      <c r="A182" s="2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5"/>
      <c r="M182" s="3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7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ht="12.75" customHeight="1" x14ac:dyDescent="0.15">
      <c r="A183" s="2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5"/>
      <c r="M183" s="3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7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ht="12.75" customHeight="1" x14ac:dyDescent="0.15">
      <c r="A184" s="2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5"/>
      <c r="M184" s="3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7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ht="12.75" customHeight="1" x14ac:dyDescent="0.15">
      <c r="A185" s="2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5"/>
      <c r="M185" s="3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7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ht="12.75" customHeight="1" x14ac:dyDescent="0.15">
      <c r="A186" s="2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5"/>
      <c r="M186" s="3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7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ht="12.75" customHeight="1" x14ac:dyDescent="0.15">
      <c r="A187" s="2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5"/>
      <c r="M187" s="3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7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ht="12.75" customHeight="1" x14ac:dyDescent="0.15">
      <c r="A188" s="2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5"/>
      <c r="M188" s="3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7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ht="12.75" customHeight="1" x14ac:dyDescent="0.15">
      <c r="A189" s="2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5"/>
      <c r="M189" s="3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7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ht="12.75" customHeight="1" x14ac:dyDescent="0.15">
      <c r="A190" s="2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5"/>
      <c r="M190" s="3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7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12.75" customHeight="1" x14ac:dyDescent="0.15">
      <c r="A191" s="2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5"/>
      <c r="M191" s="3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7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ht="12.75" customHeight="1" x14ac:dyDescent="0.15">
      <c r="A192" s="2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5"/>
      <c r="M192" s="3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7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ht="12.75" customHeight="1" x14ac:dyDescent="0.15">
      <c r="A193" s="2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5"/>
      <c r="M193" s="3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7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ht="12.75" customHeight="1" x14ac:dyDescent="0.15">
      <c r="A194" s="2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5"/>
      <c r="M194" s="3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7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ht="12.75" customHeight="1" x14ac:dyDescent="0.15">
      <c r="A195" s="2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5"/>
      <c r="M195" s="3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7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ht="12.75" customHeight="1" x14ac:dyDescent="0.15">
      <c r="A196" s="2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5"/>
      <c r="M196" s="3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7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ht="12.75" customHeight="1" x14ac:dyDescent="0.15">
      <c r="A197" s="2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5"/>
      <c r="M197" s="3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7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ht="12.75" customHeight="1" x14ac:dyDescent="0.15">
      <c r="A198" s="2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5"/>
      <c r="M198" s="3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7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ht="12.75" customHeight="1" x14ac:dyDescent="0.15">
      <c r="A199" s="2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5"/>
      <c r="M199" s="3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7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ht="12.75" customHeight="1" x14ac:dyDescent="0.15">
      <c r="A200" s="2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5"/>
      <c r="M200" s="3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7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ht="12.75" customHeight="1" x14ac:dyDescent="0.15">
      <c r="A201" s="2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5"/>
      <c r="M201" s="3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7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ht="12.75" customHeight="1" x14ac:dyDescent="0.15">
      <c r="A202" s="2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5"/>
      <c r="M202" s="3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7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ht="12.75" customHeight="1" x14ac:dyDescent="0.15">
      <c r="A203" s="2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5"/>
      <c r="M203" s="3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7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ht="12.75" customHeight="1" x14ac:dyDescent="0.15">
      <c r="A204" s="2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5"/>
      <c r="M204" s="3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7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ht="12.75" customHeight="1" x14ac:dyDescent="0.15">
      <c r="A205" s="2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5"/>
      <c r="M205" s="3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7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ht="12.75" customHeight="1" x14ac:dyDescent="0.15">
      <c r="A206" s="2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5"/>
      <c r="M206" s="3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7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ht="12.75" customHeight="1" x14ac:dyDescent="0.15">
      <c r="A207" s="2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5"/>
      <c r="M207" s="3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7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ht="12.75" customHeight="1" x14ac:dyDescent="0.15">
      <c r="A208" s="2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5"/>
      <c r="M208" s="3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7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ht="12.75" customHeight="1" x14ac:dyDescent="0.15">
      <c r="A209" s="2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5"/>
      <c r="M209" s="3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7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ht="12.75" customHeight="1" x14ac:dyDescent="0.15">
      <c r="A210" s="2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5"/>
      <c r="M210" s="3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7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ht="12.75" customHeight="1" x14ac:dyDescent="0.15">
      <c r="A211" s="2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5"/>
      <c r="M211" s="3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7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ht="12.75" customHeight="1" x14ac:dyDescent="0.15">
      <c r="A212" s="2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5"/>
      <c r="M212" s="3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7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ht="12.75" customHeight="1" x14ac:dyDescent="0.15">
      <c r="A213" s="2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5"/>
      <c r="M213" s="3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7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ht="12.75" customHeight="1" x14ac:dyDescent="0.15">
      <c r="A214" s="2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5"/>
      <c r="M214" s="3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7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ht="12.75" customHeight="1" x14ac:dyDescent="0.15">
      <c r="A215" s="2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5"/>
      <c r="M215" s="3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7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ht="12.75" customHeight="1" x14ac:dyDescent="0.15">
      <c r="A216" s="2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5"/>
      <c r="M216" s="3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7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ht="12.75" customHeight="1" x14ac:dyDescent="0.15">
      <c r="A217" s="2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5"/>
      <c r="M217" s="3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7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ht="12.75" customHeight="1" x14ac:dyDescent="0.15">
      <c r="A218" s="2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5"/>
      <c r="M218" s="3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7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ht="12.75" customHeight="1" x14ac:dyDescent="0.15">
      <c r="A219" s="2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5"/>
      <c r="M219" s="3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7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ht="12.75" customHeight="1" x14ac:dyDescent="0.15">
      <c r="A220" s="2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5"/>
      <c r="M220" s="3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7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ht="12.75" customHeight="1" x14ac:dyDescent="0.15">
      <c r="A221" s="2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5"/>
      <c r="M221" s="3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7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ht="12.75" customHeight="1" x14ac:dyDescent="0.15">
      <c r="A222" s="2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5"/>
      <c r="M222" s="3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7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ht="12.75" customHeight="1" x14ac:dyDescent="0.15">
      <c r="A223" s="2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5"/>
      <c r="M223" s="3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7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ht="12.75" customHeight="1" x14ac:dyDescent="0.15">
      <c r="A224" s="2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5"/>
      <c r="M224" s="3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7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ht="12.75" customHeight="1" x14ac:dyDescent="0.15">
      <c r="A225" s="2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5"/>
      <c r="M225" s="3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7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ht="12.75" customHeight="1" x14ac:dyDescent="0.15">
      <c r="A226" s="2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5"/>
      <c r="M226" s="3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7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ht="12.75" customHeight="1" x14ac:dyDescent="0.15">
      <c r="A227" s="2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5"/>
      <c r="M227" s="3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7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ht="12.75" customHeight="1" x14ac:dyDescent="0.15">
      <c r="A228" s="2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5"/>
      <c r="M228" s="3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7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ht="12.75" customHeight="1" x14ac:dyDescent="0.15">
      <c r="A229" s="2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5"/>
      <c r="M229" s="3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7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ht="12.75" customHeight="1" x14ac:dyDescent="0.15">
      <c r="A230" s="2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5"/>
      <c r="M230" s="3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7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ht="12.75" customHeight="1" x14ac:dyDescent="0.15">
      <c r="A231" s="2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5"/>
      <c r="M231" s="3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7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ht="12.75" customHeight="1" x14ac:dyDescent="0.15">
      <c r="A232" s="2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5"/>
      <c r="M232" s="3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7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ht="12.75" customHeight="1" x14ac:dyDescent="0.15">
      <c r="A233" s="2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5"/>
      <c r="M233" s="3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7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ht="12.75" customHeight="1" x14ac:dyDescent="0.15">
      <c r="A234" s="2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5"/>
      <c r="M234" s="3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7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ht="12.75" customHeight="1" x14ac:dyDescent="0.15">
      <c r="A235" s="2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5"/>
      <c r="M235" s="3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7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ht="12.75" customHeight="1" x14ac:dyDescent="0.15">
      <c r="A236" s="2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5"/>
      <c r="M236" s="3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7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ht="12.75" customHeight="1" x14ac:dyDescent="0.15">
      <c r="A237" s="2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5"/>
      <c r="M237" s="3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7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ht="12.75" customHeight="1" x14ac:dyDescent="0.15">
      <c r="A238" s="2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5"/>
      <c r="M238" s="3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7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ht="12.75" customHeight="1" x14ac:dyDescent="0.15">
      <c r="A239" s="2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5"/>
      <c r="M239" s="3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7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ht="12.75" customHeight="1" x14ac:dyDescent="0.15">
      <c r="A240" s="2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5"/>
      <c r="M240" s="3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7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ht="12.75" customHeight="1" x14ac:dyDescent="0.15">
      <c r="A241" s="2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5"/>
      <c r="M241" s="3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7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ht="12.75" customHeight="1" x14ac:dyDescent="0.15">
      <c r="A242" s="2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5"/>
      <c r="M242" s="3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7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ht="12.75" customHeight="1" x14ac:dyDescent="0.15">
      <c r="A243" s="2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5"/>
      <c r="M243" s="3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7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ht="12.75" customHeight="1" x14ac:dyDescent="0.15">
      <c r="A244" s="2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5"/>
      <c r="M244" s="3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7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ht="12.75" customHeight="1" x14ac:dyDescent="0.15">
      <c r="A245" s="2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5"/>
      <c r="M245" s="3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7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ht="12.75" customHeight="1" x14ac:dyDescent="0.15">
      <c r="A246" s="2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5"/>
      <c r="M246" s="3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7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ht="12.75" customHeight="1" x14ac:dyDescent="0.15">
      <c r="A247" s="2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5"/>
      <c r="M247" s="3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7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ht="12.75" customHeight="1" x14ac:dyDescent="0.15">
      <c r="A248" s="2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5"/>
      <c r="M248" s="3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7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ht="12.75" customHeight="1" x14ac:dyDescent="0.15">
      <c r="A249" s="2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5"/>
      <c r="M249" s="3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7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ht="12.75" customHeight="1" x14ac:dyDescent="0.15">
      <c r="A250" s="2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5"/>
      <c r="M250" s="3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7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ht="12.75" customHeight="1" x14ac:dyDescent="0.15">
      <c r="A251" s="2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5"/>
      <c r="M251" s="3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7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ht="12.75" customHeight="1" x14ac:dyDescent="0.15">
      <c r="A252" s="2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5"/>
      <c r="M252" s="3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7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ht="12.75" customHeight="1" x14ac:dyDescent="0.15">
      <c r="A253" s="2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5"/>
      <c r="M253" s="3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7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ht="12.75" customHeight="1" x14ac:dyDescent="0.15">
      <c r="A254" s="2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5"/>
      <c r="M254" s="3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7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ht="12.75" customHeight="1" x14ac:dyDescent="0.15">
      <c r="A255" s="2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5"/>
      <c r="M255" s="3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7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ht="12.75" customHeight="1" x14ac:dyDescent="0.15">
      <c r="A256" s="2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5"/>
      <c r="M256" s="3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7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ht="12.75" customHeight="1" x14ac:dyDescent="0.15">
      <c r="A257" s="2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5"/>
      <c r="M257" s="3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7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ht="12.75" customHeight="1" x14ac:dyDescent="0.15">
      <c r="A258" s="2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5"/>
      <c r="M258" s="3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7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ht="12.75" customHeight="1" x14ac:dyDescent="0.15">
      <c r="A259" s="2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5"/>
      <c r="M259" s="3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7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ht="12.75" customHeight="1" x14ac:dyDescent="0.15">
      <c r="A260" s="2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5"/>
      <c r="M260" s="3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7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ht="12.75" customHeight="1" x14ac:dyDescent="0.15">
      <c r="A261" s="2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5"/>
      <c r="M261" s="3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7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ht="12.75" customHeight="1" x14ac:dyDescent="0.15">
      <c r="A262" s="2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5"/>
      <c r="M262" s="3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7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ht="12.75" customHeight="1" x14ac:dyDescent="0.15">
      <c r="A263" s="2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5"/>
      <c r="M263" s="3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7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ht="12.75" customHeight="1" x14ac:dyDescent="0.15">
      <c r="A264" s="2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5"/>
      <c r="M264" s="3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7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ht="12.75" customHeight="1" x14ac:dyDescent="0.15">
      <c r="A265" s="2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5"/>
      <c r="M265" s="3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7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ht="12.75" customHeight="1" x14ac:dyDescent="0.15">
      <c r="A266" s="2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5"/>
      <c r="M266" s="3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7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ht="12.75" customHeight="1" x14ac:dyDescent="0.15">
      <c r="A267" s="2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5"/>
      <c r="M267" s="3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7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ht="12.75" customHeight="1" x14ac:dyDescent="0.15">
      <c r="A268" s="2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5"/>
      <c r="M268" s="3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7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ht="12.75" customHeight="1" x14ac:dyDescent="0.15">
      <c r="A269" s="2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5"/>
      <c r="M269" s="3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7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ht="12.75" customHeight="1" x14ac:dyDescent="0.15">
      <c r="A270" s="2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5"/>
      <c r="M270" s="3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7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ht="12.75" customHeight="1" x14ac:dyDescent="0.15">
      <c r="A271" s="2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5"/>
      <c r="M271" s="3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7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ht="12.75" customHeight="1" x14ac:dyDescent="0.15">
      <c r="A272" s="2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5"/>
      <c r="M272" s="3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7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ht="12.75" customHeight="1" x14ac:dyDescent="0.15">
      <c r="A273" s="2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5"/>
      <c r="M273" s="3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7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ht="12.75" customHeight="1" x14ac:dyDescent="0.15">
      <c r="A274" s="2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5"/>
      <c r="M274" s="3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7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ht="12.75" customHeight="1" x14ac:dyDescent="0.15">
      <c r="A275" s="2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5"/>
      <c r="M275" s="3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7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ht="12.75" customHeight="1" x14ac:dyDescent="0.15">
      <c r="A276" s="2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5"/>
      <c r="M276" s="3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7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ht="12.75" customHeight="1" x14ac:dyDescent="0.15">
      <c r="A277" s="2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5"/>
      <c r="M277" s="3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7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ht="12.75" customHeight="1" x14ac:dyDescent="0.15">
      <c r="A278" s="2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5"/>
      <c r="M278" s="3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7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ht="12.75" customHeight="1" x14ac:dyDescent="0.15">
      <c r="A279" s="2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5"/>
      <c r="M279" s="3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7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ht="12.75" customHeight="1" x14ac:dyDescent="0.15">
      <c r="A280" s="2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5"/>
      <c r="M280" s="3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7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ht="12.75" customHeight="1" x14ac:dyDescent="0.15">
      <c r="A281" s="2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5"/>
      <c r="M281" s="3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7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ht="12.75" customHeight="1" x14ac:dyDescent="0.15">
      <c r="A282" s="2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5"/>
      <c r="M282" s="3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7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ht="12.75" customHeight="1" x14ac:dyDescent="0.15">
      <c r="A283" s="2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5"/>
      <c r="M283" s="3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7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ht="12.75" customHeight="1" x14ac:dyDescent="0.15">
      <c r="A284" s="2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5"/>
      <c r="M284" s="3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7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ht="12.75" customHeight="1" x14ac:dyDescent="0.15">
      <c r="A285" s="2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5"/>
      <c r="M285" s="3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7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ht="12.75" customHeight="1" x14ac:dyDescent="0.15">
      <c r="A286" s="2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5"/>
      <c r="M286" s="3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7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ht="12.75" customHeight="1" x14ac:dyDescent="0.15">
      <c r="A287" s="2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5"/>
      <c r="M287" s="3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7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ht="12.75" customHeight="1" x14ac:dyDescent="0.15">
      <c r="A288" s="2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5"/>
      <c r="M288" s="3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7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ht="12.75" customHeight="1" x14ac:dyDescent="0.15">
      <c r="A289" s="2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5"/>
      <c r="M289" s="3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7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ht="12.75" customHeight="1" x14ac:dyDescent="0.15">
      <c r="A290" s="2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5"/>
      <c r="M290" s="3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7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ht="12.75" customHeight="1" x14ac:dyDescent="0.15">
      <c r="A291" s="2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5"/>
      <c r="M291" s="3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7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ht="12.75" customHeight="1" x14ac:dyDescent="0.15">
      <c r="A292" s="2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5"/>
      <c r="M292" s="3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7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ht="12.75" customHeight="1" x14ac:dyDescent="0.15">
      <c r="A293" s="2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5"/>
      <c r="M293" s="3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7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ht="12.75" customHeight="1" x14ac:dyDescent="0.15">
      <c r="A294" s="2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5"/>
      <c r="M294" s="3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7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ht="12.75" customHeight="1" x14ac:dyDescent="0.15">
      <c r="A295" s="2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5"/>
      <c r="M295" s="3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7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ht="12.75" customHeight="1" x14ac:dyDescent="0.15">
      <c r="A296" s="2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5"/>
      <c r="M296" s="3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7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ht="12.75" customHeight="1" x14ac:dyDescent="0.15">
      <c r="A297" s="2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5"/>
      <c r="M297" s="3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7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ht="12.75" customHeight="1" x14ac:dyDescent="0.15">
      <c r="A298" s="2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5"/>
      <c r="M298" s="3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7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ht="12.75" customHeight="1" x14ac:dyDescent="0.15">
      <c r="A299" s="2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5"/>
      <c r="M299" s="3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7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ht="12.75" customHeight="1" x14ac:dyDescent="0.15">
      <c r="A300" s="2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5"/>
      <c r="M300" s="3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7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ht="12.75" customHeight="1" x14ac:dyDescent="0.15">
      <c r="A301" s="2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5"/>
      <c r="M301" s="3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7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ht="12.75" customHeight="1" x14ac:dyDescent="0.15">
      <c r="A302" s="2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5"/>
      <c r="M302" s="3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7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ht="12.75" customHeight="1" x14ac:dyDescent="0.15">
      <c r="A303" s="2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5"/>
      <c r="M303" s="3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7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ht="12.75" customHeight="1" x14ac:dyDescent="0.15">
      <c r="A304" s="2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5"/>
      <c r="M304" s="3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7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ht="12.75" customHeight="1" x14ac:dyDescent="0.15">
      <c r="A305" s="2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5"/>
      <c r="M305" s="3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7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ht="12.75" customHeight="1" x14ac:dyDescent="0.15">
      <c r="A306" s="2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5"/>
      <c r="M306" s="3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7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ht="12.75" customHeight="1" x14ac:dyDescent="0.15">
      <c r="A307" s="2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5"/>
      <c r="M307" s="3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7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ht="12.75" customHeight="1" x14ac:dyDescent="0.15">
      <c r="A308" s="2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5"/>
      <c r="M308" s="3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7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ht="12.75" customHeight="1" x14ac:dyDescent="0.15">
      <c r="A309" s="2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5"/>
      <c r="M309" s="3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7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ht="12.75" customHeight="1" x14ac:dyDescent="0.15">
      <c r="A310" s="2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5"/>
      <c r="M310" s="3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7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ht="12.75" customHeight="1" x14ac:dyDescent="0.15">
      <c r="A311" s="2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5"/>
      <c r="M311" s="3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7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ht="12.75" customHeight="1" x14ac:dyDescent="0.15">
      <c r="A312" s="2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5"/>
      <c r="M312" s="3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7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ht="12.75" customHeight="1" x14ac:dyDescent="0.15">
      <c r="A313" s="2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5"/>
      <c r="M313" s="3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7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ht="12.75" customHeight="1" x14ac:dyDescent="0.15">
      <c r="A314" s="2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5"/>
      <c r="M314" s="3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7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ht="12.75" customHeight="1" x14ac:dyDescent="0.15">
      <c r="A315" s="2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5"/>
      <c r="M315" s="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7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ht="12.75" customHeight="1" x14ac:dyDescent="0.15">
      <c r="A316" s="2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5"/>
      <c r="M316" s="3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7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ht="12.75" customHeight="1" x14ac:dyDescent="0.15">
      <c r="A317" s="2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5"/>
      <c r="M317" s="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7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ht="12.75" customHeight="1" x14ac:dyDescent="0.15">
      <c r="A318" s="2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5"/>
      <c r="M318" s="3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7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ht="12.75" customHeight="1" x14ac:dyDescent="0.15">
      <c r="A319" s="2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5"/>
      <c r="M319" s="3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7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ht="12.75" customHeight="1" x14ac:dyDescent="0.15">
      <c r="A320" s="2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5"/>
      <c r="M320" s="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7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ht="12.75" customHeight="1" x14ac:dyDescent="0.15">
      <c r="A321" s="2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5"/>
      <c r="M321" s="3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7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ht="12.75" customHeight="1" x14ac:dyDescent="0.15">
      <c r="A322" s="2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5"/>
      <c r="M322" s="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7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ht="12.75" customHeight="1" x14ac:dyDescent="0.15">
      <c r="A323" s="2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5"/>
      <c r="M323" s="3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7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ht="12.75" customHeight="1" x14ac:dyDescent="0.15">
      <c r="A324" s="2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5"/>
      <c r="M324" s="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7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ht="12.75" customHeight="1" x14ac:dyDescent="0.15">
      <c r="A325" s="2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5"/>
      <c r="M325" s="3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7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ht="12.75" customHeight="1" x14ac:dyDescent="0.15">
      <c r="A326" s="2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5"/>
      <c r="M326" s="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7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ht="12.75" customHeight="1" x14ac:dyDescent="0.15">
      <c r="A327" s="2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5"/>
      <c r="M327" s="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7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ht="12.75" customHeight="1" x14ac:dyDescent="0.15">
      <c r="A328" s="2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5"/>
      <c r="M328" s="3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7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ht="12.75" customHeight="1" x14ac:dyDescent="0.15">
      <c r="A329" s="2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5"/>
      <c r="M329" s="3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7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ht="12.75" customHeight="1" x14ac:dyDescent="0.15">
      <c r="A330" s="2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5"/>
      <c r="M330" s="3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7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ht="12.75" customHeight="1" x14ac:dyDescent="0.15">
      <c r="A331" s="2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5"/>
      <c r="M331" s="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7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ht="12.75" customHeight="1" x14ac:dyDescent="0.15">
      <c r="A332" s="2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5"/>
      <c r="M332" s="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7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ht="12.75" customHeight="1" x14ac:dyDescent="0.15">
      <c r="A333" s="2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5"/>
      <c r="M333" s="3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7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ht="12.75" customHeight="1" x14ac:dyDescent="0.15">
      <c r="A334" s="2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5"/>
      <c r="M334" s="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7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ht="12.75" customHeight="1" x14ac:dyDescent="0.15">
      <c r="A335" s="2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5"/>
      <c r="M335" s="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7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ht="12.75" customHeight="1" x14ac:dyDescent="0.15">
      <c r="A336" s="2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5"/>
      <c r="M336" s="3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7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ht="12.75" customHeight="1" x14ac:dyDescent="0.15">
      <c r="A337" s="2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5"/>
      <c r="M337" s="3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7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ht="12.75" customHeight="1" x14ac:dyDescent="0.15">
      <c r="A338" s="2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5"/>
      <c r="M338" s="3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7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ht="12.75" customHeight="1" x14ac:dyDescent="0.15">
      <c r="A339" s="2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5"/>
      <c r="M339" s="3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7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ht="12.75" customHeight="1" x14ac:dyDescent="0.15">
      <c r="A340" s="2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5"/>
      <c r="M340" s="3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7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ht="12.75" customHeight="1" x14ac:dyDescent="0.15">
      <c r="A341" s="2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5"/>
      <c r="M341" s="3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7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ht="12.75" customHeight="1" x14ac:dyDescent="0.15">
      <c r="A342" s="2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5"/>
      <c r="M342" s="3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7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ht="12.75" customHeight="1" x14ac:dyDescent="0.15">
      <c r="A343" s="2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5"/>
      <c r="M343" s="3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7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ht="12.75" customHeight="1" x14ac:dyDescent="0.15">
      <c r="A344" s="2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5"/>
      <c r="M344" s="3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7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ht="12.75" customHeight="1" x14ac:dyDescent="0.15">
      <c r="A345" s="2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5"/>
      <c r="M345" s="3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7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ht="12.75" customHeight="1" x14ac:dyDescent="0.15">
      <c r="A346" s="2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5"/>
      <c r="M346" s="3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7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ht="12.75" customHeight="1" x14ac:dyDescent="0.15">
      <c r="A347" s="2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5"/>
      <c r="M347" s="3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7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ht="12.75" customHeight="1" x14ac:dyDescent="0.15">
      <c r="A348" s="2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5"/>
      <c r="M348" s="3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7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ht="12.75" customHeight="1" x14ac:dyDescent="0.15">
      <c r="A349" s="2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5"/>
      <c r="M349" s="3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7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ht="12.75" customHeight="1" x14ac:dyDescent="0.15">
      <c r="A350" s="2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5"/>
      <c r="M350" s="3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7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ht="12.75" customHeight="1" x14ac:dyDescent="0.15">
      <c r="A351" s="2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5"/>
      <c r="M351" s="3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7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ht="12.75" customHeight="1" x14ac:dyDescent="0.15">
      <c r="A352" s="2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5"/>
      <c r="M352" s="3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7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ht="12.75" customHeight="1" x14ac:dyDescent="0.15">
      <c r="A353" s="2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5"/>
      <c r="M353" s="3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7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ht="12.75" customHeight="1" x14ac:dyDescent="0.15">
      <c r="A354" s="2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5"/>
      <c r="M354" s="3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7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ht="12.75" customHeight="1" x14ac:dyDescent="0.15">
      <c r="A355" s="2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5"/>
      <c r="M355" s="3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7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ht="12.75" customHeight="1" x14ac:dyDescent="0.15">
      <c r="A356" s="2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5"/>
      <c r="M356" s="3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7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ht="12.75" customHeight="1" x14ac:dyDescent="0.15">
      <c r="A357" s="2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5"/>
      <c r="M357" s="3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7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ht="12.75" customHeight="1" x14ac:dyDescent="0.15">
      <c r="A358" s="2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5"/>
      <c r="M358" s="3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7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ht="12.75" customHeight="1" x14ac:dyDescent="0.15">
      <c r="A359" s="2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5"/>
      <c r="M359" s="3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7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ht="12.75" customHeight="1" x14ac:dyDescent="0.15">
      <c r="A360" s="2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5"/>
      <c r="M360" s="3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7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ht="12.75" customHeight="1" x14ac:dyDescent="0.15">
      <c r="A361" s="2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5"/>
      <c r="M361" s="3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7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ht="12.75" customHeight="1" x14ac:dyDescent="0.15">
      <c r="A362" s="2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5"/>
      <c r="M362" s="3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7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ht="12.75" customHeight="1" x14ac:dyDescent="0.15">
      <c r="A363" s="2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5"/>
      <c r="M363" s="3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7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ht="12.75" customHeight="1" x14ac:dyDescent="0.15">
      <c r="A364" s="2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5"/>
      <c r="M364" s="3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7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ht="12.75" customHeight="1" x14ac:dyDescent="0.15">
      <c r="A365" s="2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5"/>
      <c r="M365" s="3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7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ht="12.75" customHeight="1" x14ac:dyDescent="0.15">
      <c r="A366" s="2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5"/>
      <c r="M366" s="3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7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ht="12.75" customHeight="1" x14ac:dyDescent="0.15">
      <c r="A367" s="2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5"/>
      <c r="M367" s="3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7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ht="12.75" customHeight="1" x14ac:dyDescent="0.15">
      <c r="A368" s="2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5"/>
      <c r="M368" s="3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7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ht="12.75" customHeight="1" x14ac:dyDescent="0.15">
      <c r="A369" s="2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5"/>
      <c r="M369" s="3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7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ht="12.75" customHeight="1" x14ac:dyDescent="0.15">
      <c r="A370" s="2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5"/>
      <c r="M370" s="3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7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ht="12.75" customHeight="1" x14ac:dyDescent="0.15">
      <c r="A371" s="2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5"/>
      <c r="M371" s="3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7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ht="12.75" customHeight="1" x14ac:dyDescent="0.15">
      <c r="A372" s="2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5"/>
      <c r="M372" s="3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7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ht="12.75" customHeight="1" x14ac:dyDescent="0.15">
      <c r="A373" s="2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5"/>
      <c r="M373" s="3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7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ht="12.75" customHeight="1" x14ac:dyDescent="0.15">
      <c r="A374" s="2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5"/>
      <c r="M374" s="3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7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ht="12.75" customHeight="1" x14ac:dyDescent="0.15">
      <c r="A375" s="2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5"/>
      <c r="M375" s="3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7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ht="12.75" customHeight="1" x14ac:dyDescent="0.15">
      <c r="A376" s="2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5"/>
      <c r="M376" s="3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7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ht="12.75" customHeight="1" x14ac:dyDescent="0.15">
      <c r="A377" s="2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5"/>
      <c r="M377" s="3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7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ht="12.75" customHeight="1" x14ac:dyDescent="0.15">
      <c r="A378" s="2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5"/>
      <c r="M378" s="3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7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ht="12.75" customHeight="1" x14ac:dyDescent="0.15">
      <c r="A379" s="2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5"/>
      <c r="M379" s="3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7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ht="12.75" customHeight="1" x14ac:dyDescent="0.15">
      <c r="A380" s="2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5"/>
      <c r="M380" s="3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7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ht="12.75" customHeight="1" x14ac:dyDescent="0.15">
      <c r="A381" s="2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5"/>
      <c r="M381" s="3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7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ht="12.75" customHeight="1" x14ac:dyDescent="0.15">
      <c r="A382" s="2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5"/>
      <c r="M382" s="3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7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ht="12.75" customHeight="1" x14ac:dyDescent="0.15">
      <c r="A383" s="2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5"/>
      <c r="M383" s="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7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ht="12.75" customHeight="1" x14ac:dyDescent="0.15">
      <c r="A384" s="2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5"/>
      <c r="M384" s="3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7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ht="12.75" customHeight="1" x14ac:dyDescent="0.15">
      <c r="A385" s="2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5"/>
      <c r="M385" s="3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7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ht="12.75" customHeight="1" x14ac:dyDescent="0.15">
      <c r="A386" s="2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5"/>
      <c r="M386" s="3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7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ht="12.75" customHeight="1" x14ac:dyDescent="0.15">
      <c r="A387" s="2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5"/>
      <c r="M387" s="3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7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ht="12.75" customHeight="1" x14ac:dyDescent="0.15">
      <c r="A388" s="2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5"/>
      <c r="M388" s="3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7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ht="12.75" customHeight="1" x14ac:dyDescent="0.15">
      <c r="A389" s="2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5"/>
      <c r="M389" s="3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7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ht="12.75" customHeight="1" x14ac:dyDescent="0.15">
      <c r="A390" s="2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5"/>
      <c r="M390" s="3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7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ht="12.75" customHeight="1" x14ac:dyDescent="0.15">
      <c r="A391" s="2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5"/>
      <c r="M391" s="3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7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ht="12.75" customHeight="1" x14ac:dyDescent="0.15">
      <c r="A392" s="2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5"/>
      <c r="M392" s="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7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ht="12.75" customHeight="1" x14ac:dyDescent="0.15">
      <c r="A393" s="2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5"/>
      <c r="M393" s="3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7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ht="12.75" customHeight="1" x14ac:dyDescent="0.15">
      <c r="A394" s="2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5"/>
      <c r="M394" s="3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7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ht="12.75" customHeight="1" x14ac:dyDescent="0.15">
      <c r="A395" s="2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5"/>
      <c r="M395" s="3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7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ht="12.75" customHeight="1" x14ac:dyDescent="0.15">
      <c r="A396" s="2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5"/>
      <c r="M396" s="3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7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ht="12.75" customHeight="1" x14ac:dyDescent="0.15">
      <c r="A397" s="2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5"/>
      <c r="M397" s="3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7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ht="12.75" customHeight="1" x14ac:dyDescent="0.15">
      <c r="A398" s="2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5"/>
      <c r="M398" s="3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7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ht="12.75" customHeight="1" x14ac:dyDescent="0.15">
      <c r="A399" s="2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5"/>
      <c r="M399" s="3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7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ht="12.75" customHeight="1" x14ac:dyDescent="0.15">
      <c r="A400" s="2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5"/>
      <c r="M400" s="3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7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ht="12.75" customHeight="1" x14ac:dyDescent="0.15">
      <c r="A401" s="2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5"/>
      <c r="M401" s="3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7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ht="12.75" customHeight="1" x14ac:dyDescent="0.15">
      <c r="A402" s="2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5"/>
      <c r="M402" s="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7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ht="12.75" customHeight="1" x14ac:dyDescent="0.15">
      <c r="A403" s="2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5"/>
      <c r="M403" s="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7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ht="12.75" customHeight="1" x14ac:dyDescent="0.15">
      <c r="A404" s="2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5"/>
      <c r="M404" s="3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7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ht="12.75" customHeight="1" x14ac:dyDescent="0.15">
      <c r="A405" s="2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5"/>
      <c r="M405" s="3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7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ht="12.75" customHeight="1" x14ac:dyDescent="0.15">
      <c r="A406" s="2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5"/>
      <c r="M406" s="3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7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ht="12.75" customHeight="1" x14ac:dyDescent="0.15">
      <c r="A407" s="2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5"/>
      <c r="M407" s="3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7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ht="12.75" customHeight="1" x14ac:dyDescent="0.15">
      <c r="A408" s="2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5"/>
      <c r="M408" s="3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7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ht="12.75" customHeight="1" x14ac:dyDescent="0.15">
      <c r="A409" s="2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5"/>
      <c r="M409" s="3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7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ht="12.75" customHeight="1" x14ac:dyDescent="0.15">
      <c r="A410" s="2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5"/>
      <c r="M410" s="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7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ht="12.75" customHeight="1" x14ac:dyDescent="0.15">
      <c r="A411" s="2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5"/>
      <c r="M411" s="3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7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ht="12.75" customHeight="1" x14ac:dyDescent="0.15">
      <c r="A412" s="2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5"/>
      <c r="M412" s="3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7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ht="12.75" customHeight="1" x14ac:dyDescent="0.15">
      <c r="A413" s="2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5"/>
      <c r="M413" s="3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7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ht="12.75" customHeight="1" x14ac:dyDescent="0.15">
      <c r="A414" s="2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5"/>
      <c r="M414" s="3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7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ht="12.75" customHeight="1" x14ac:dyDescent="0.15">
      <c r="A415" s="2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5"/>
      <c r="M415" s="3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7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ht="12.75" customHeight="1" x14ac:dyDescent="0.15">
      <c r="A416" s="2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5"/>
      <c r="M416" s="3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7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ht="12.75" customHeight="1" x14ac:dyDescent="0.15">
      <c r="A417" s="2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5"/>
      <c r="M417" s="3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7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ht="12.75" customHeight="1" x14ac:dyDescent="0.15">
      <c r="A418" s="2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5"/>
      <c r="M418" s="3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7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ht="12.75" customHeight="1" x14ac:dyDescent="0.15">
      <c r="A419" s="2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5"/>
      <c r="M419" s="3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7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ht="12.75" customHeight="1" x14ac:dyDescent="0.15">
      <c r="A420" s="2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5"/>
      <c r="M420" s="3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7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ht="12.75" customHeight="1" x14ac:dyDescent="0.15">
      <c r="A421" s="2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5"/>
      <c r="M421" s="3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7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ht="12.75" customHeight="1" x14ac:dyDescent="0.15">
      <c r="A422" s="2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5"/>
      <c r="M422" s="3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7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ht="12.75" customHeight="1" x14ac:dyDescent="0.15">
      <c r="A423" s="2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5"/>
      <c r="M423" s="3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7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ht="12.75" customHeight="1" x14ac:dyDescent="0.15">
      <c r="A424" s="2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5"/>
      <c r="M424" s="3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7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ht="12.75" customHeight="1" x14ac:dyDescent="0.15">
      <c r="A425" s="2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5"/>
      <c r="M425" s="3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7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ht="12.75" customHeight="1" x14ac:dyDescent="0.15">
      <c r="A426" s="2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5"/>
      <c r="M426" s="3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7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ht="12.75" customHeight="1" x14ac:dyDescent="0.15">
      <c r="A427" s="2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5"/>
      <c r="M427" s="3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7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ht="12.75" customHeight="1" x14ac:dyDescent="0.15">
      <c r="A428" s="2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5"/>
      <c r="M428" s="3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7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ht="12.75" customHeight="1" x14ac:dyDescent="0.15">
      <c r="A429" s="2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5"/>
      <c r="M429" s="3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7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ht="12.75" customHeight="1" x14ac:dyDescent="0.15">
      <c r="A430" s="2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5"/>
      <c r="M430" s="3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7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ht="12.75" customHeight="1" x14ac:dyDescent="0.15">
      <c r="A431" s="2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5"/>
      <c r="M431" s="3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7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ht="12.75" customHeight="1" x14ac:dyDescent="0.15">
      <c r="A432" s="2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5"/>
      <c r="M432" s="3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7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ht="12.75" customHeight="1" x14ac:dyDescent="0.15">
      <c r="A433" s="2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5"/>
      <c r="M433" s="3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7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ht="12.75" customHeight="1" x14ac:dyDescent="0.15">
      <c r="A434" s="2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5"/>
      <c r="M434" s="3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7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ht="12.75" customHeight="1" x14ac:dyDescent="0.15">
      <c r="A435" s="2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5"/>
      <c r="M435" s="3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7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ht="12.75" customHeight="1" x14ac:dyDescent="0.15">
      <c r="A436" s="2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5"/>
      <c r="M436" s="3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7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ht="12.75" customHeight="1" x14ac:dyDescent="0.15">
      <c r="A437" s="2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5"/>
      <c r="M437" s="3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7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ht="12.75" customHeight="1" x14ac:dyDescent="0.15">
      <c r="A438" s="2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5"/>
      <c r="M438" s="3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7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ht="12.75" customHeight="1" x14ac:dyDescent="0.15">
      <c r="A439" s="2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5"/>
      <c r="M439" s="3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7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ht="12.75" customHeight="1" x14ac:dyDescent="0.15">
      <c r="A440" s="2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5"/>
      <c r="M440" s="3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7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ht="12.75" customHeight="1" x14ac:dyDescent="0.15">
      <c r="A441" s="2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5"/>
      <c r="M441" s="3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7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ht="12.75" customHeight="1" x14ac:dyDescent="0.15">
      <c r="A442" s="2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5"/>
      <c r="M442" s="3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7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ht="12.75" customHeight="1" x14ac:dyDescent="0.15">
      <c r="A443" s="2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5"/>
      <c r="M443" s="3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7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ht="12.75" customHeight="1" x14ac:dyDescent="0.15">
      <c r="A444" s="2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5"/>
      <c r="M444" s="3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7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ht="12.75" customHeight="1" x14ac:dyDescent="0.15">
      <c r="A445" s="2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5"/>
      <c r="M445" s="3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7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ht="12.75" customHeight="1" x14ac:dyDescent="0.15">
      <c r="A446" s="2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5"/>
      <c r="M446" s="3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7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ht="12.75" customHeight="1" x14ac:dyDescent="0.15">
      <c r="A447" s="2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5"/>
      <c r="M447" s="3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7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ht="12.75" customHeight="1" x14ac:dyDescent="0.15">
      <c r="A448" s="2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5"/>
      <c r="M448" s="3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7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ht="12.75" customHeight="1" x14ac:dyDescent="0.15">
      <c r="A449" s="2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5"/>
      <c r="M449" s="3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7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ht="12.75" customHeight="1" x14ac:dyDescent="0.15">
      <c r="A450" s="2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5"/>
      <c r="M450" s="3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7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ht="12.75" customHeight="1" x14ac:dyDescent="0.15">
      <c r="A451" s="2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5"/>
      <c r="M451" s="3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7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ht="12.75" customHeight="1" x14ac:dyDescent="0.15">
      <c r="A452" s="2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5"/>
      <c r="M452" s="3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7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ht="12.75" customHeight="1" x14ac:dyDescent="0.15">
      <c r="A453" s="2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5"/>
      <c r="M453" s="3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7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ht="12.75" customHeight="1" x14ac:dyDescent="0.15">
      <c r="A454" s="2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5"/>
      <c r="M454" s="3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7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ht="12.75" customHeight="1" x14ac:dyDescent="0.15">
      <c r="A455" s="2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5"/>
      <c r="M455" s="3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7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ht="12.75" customHeight="1" x14ac:dyDescent="0.15">
      <c r="A456" s="2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5"/>
      <c r="M456" s="3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7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ht="12.75" customHeight="1" x14ac:dyDescent="0.15">
      <c r="A457" s="2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5"/>
      <c r="M457" s="3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7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ht="12.75" customHeight="1" x14ac:dyDescent="0.15">
      <c r="A458" s="2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5"/>
      <c r="M458" s="3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7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ht="12.75" customHeight="1" x14ac:dyDescent="0.15">
      <c r="A459" s="2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5"/>
      <c r="M459" s="3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7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ht="12.75" customHeight="1" x14ac:dyDescent="0.15">
      <c r="A460" s="2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5"/>
      <c r="M460" s="3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7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ht="12.75" customHeight="1" x14ac:dyDescent="0.15">
      <c r="A461" s="2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5"/>
      <c r="M461" s="3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7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ht="12.75" customHeight="1" x14ac:dyDescent="0.15">
      <c r="A462" s="2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5"/>
      <c r="M462" s="3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7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ht="12.75" customHeight="1" x14ac:dyDescent="0.15">
      <c r="A463" s="2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5"/>
      <c r="M463" s="3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7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ht="12.75" customHeight="1" x14ac:dyDescent="0.15">
      <c r="A464" s="2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5"/>
      <c r="M464" s="3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7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ht="12.75" customHeight="1" x14ac:dyDescent="0.15">
      <c r="A465" s="2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5"/>
      <c r="M465" s="3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7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ht="12.75" customHeight="1" x14ac:dyDescent="0.15">
      <c r="A466" s="2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5"/>
      <c r="M466" s="3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7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ht="12.75" customHeight="1" x14ac:dyDescent="0.15">
      <c r="A467" s="2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5"/>
      <c r="M467" s="3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7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ht="12.75" customHeight="1" x14ac:dyDescent="0.15">
      <c r="A468" s="2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5"/>
      <c r="M468" s="3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7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ht="12.75" customHeight="1" x14ac:dyDescent="0.15">
      <c r="A469" s="2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5"/>
      <c r="M469" s="3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7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ht="12.75" customHeight="1" x14ac:dyDescent="0.15">
      <c r="A470" s="2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5"/>
      <c r="M470" s="3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7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ht="12.75" customHeight="1" x14ac:dyDescent="0.15">
      <c r="A471" s="2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5"/>
      <c r="M471" s="3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7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ht="12.75" customHeight="1" x14ac:dyDescent="0.15">
      <c r="A472" s="2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5"/>
      <c r="M472" s="3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7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ht="12.75" customHeight="1" x14ac:dyDescent="0.15">
      <c r="A473" s="2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5"/>
      <c r="M473" s="3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7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ht="12.75" customHeight="1" x14ac:dyDescent="0.15">
      <c r="A474" s="2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5"/>
      <c r="M474" s="3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7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ht="12.75" customHeight="1" x14ac:dyDescent="0.15">
      <c r="A475" s="2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5"/>
      <c r="M475" s="3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7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ht="12.75" customHeight="1" x14ac:dyDescent="0.15">
      <c r="A476" s="2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5"/>
      <c r="M476" s="3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7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ht="12.75" customHeight="1" x14ac:dyDescent="0.15">
      <c r="A477" s="2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5"/>
      <c r="M477" s="3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7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ht="12.75" customHeight="1" x14ac:dyDescent="0.15">
      <c r="A478" s="2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5"/>
      <c r="M478" s="3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7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ht="12.75" customHeight="1" x14ac:dyDescent="0.15">
      <c r="A479" s="2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5"/>
      <c r="M479" s="3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7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ht="12.75" customHeight="1" x14ac:dyDescent="0.15">
      <c r="A480" s="2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5"/>
      <c r="M480" s="3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7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ht="12.75" customHeight="1" x14ac:dyDescent="0.15">
      <c r="A481" s="2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5"/>
      <c r="M481" s="3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7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ht="12.75" customHeight="1" x14ac:dyDescent="0.15">
      <c r="A482" s="2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5"/>
      <c r="M482" s="3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7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ht="12.75" customHeight="1" x14ac:dyDescent="0.15">
      <c r="A483" s="2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5"/>
      <c r="M483" s="3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7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ht="12.75" customHeight="1" x14ac:dyDescent="0.15">
      <c r="A484" s="2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5"/>
      <c r="M484" s="3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7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ht="12.75" customHeight="1" x14ac:dyDescent="0.15">
      <c r="A485" s="2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5"/>
      <c r="M485" s="3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7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ht="12.75" customHeight="1" x14ac:dyDescent="0.15">
      <c r="A486" s="2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5"/>
      <c r="M486" s="3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7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ht="12.75" customHeight="1" x14ac:dyDescent="0.15">
      <c r="A487" s="2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5"/>
      <c r="M487" s="3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7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ht="12.75" customHeight="1" x14ac:dyDescent="0.15">
      <c r="A488" s="2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5"/>
      <c r="M488" s="3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7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ht="12.75" customHeight="1" x14ac:dyDescent="0.15">
      <c r="A489" s="2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5"/>
      <c r="M489" s="3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7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ht="12.75" customHeight="1" x14ac:dyDescent="0.15">
      <c r="A490" s="2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5"/>
      <c r="M490" s="3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7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ht="12.75" customHeight="1" x14ac:dyDescent="0.15">
      <c r="A491" s="2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5"/>
      <c r="M491" s="3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7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ht="12.75" customHeight="1" x14ac:dyDescent="0.15">
      <c r="A492" s="2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5"/>
      <c r="M492" s="3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7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ht="12.75" customHeight="1" x14ac:dyDescent="0.15">
      <c r="A493" s="2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5"/>
      <c r="M493" s="3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7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ht="12.75" customHeight="1" x14ac:dyDescent="0.15">
      <c r="A494" s="2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5"/>
      <c r="M494" s="3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7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ht="12.75" customHeight="1" x14ac:dyDescent="0.15">
      <c r="A495" s="2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5"/>
      <c r="M495" s="3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7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ht="12.75" customHeight="1" x14ac:dyDescent="0.15">
      <c r="A496" s="2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5"/>
      <c r="M496" s="3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7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ht="12.75" customHeight="1" x14ac:dyDescent="0.15">
      <c r="A497" s="2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5"/>
      <c r="M497" s="3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7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ht="12.75" customHeight="1" x14ac:dyDescent="0.15">
      <c r="A498" s="2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5"/>
      <c r="M498" s="3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7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ht="12.75" customHeight="1" x14ac:dyDescent="0.15">
      <c r="A499" s="2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5"/>
      <c r="M499" s="3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7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ht="12.75" customHeight="1" x14ac:dyDescent="0.15">
      <c r="A500" s="2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5"/>
      <c r="M500" s="3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7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ht="12.75" customHeight="1" x14ac:dyDescent="0.15">
      <c r="A501" s="2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5"/>
      <c r="M501" s="3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7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ht="12.75" customHeight="1" x14ac:dyDescent="0.15">
      <c r="A502" s="2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5"/>
      <c r="M502" s="3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7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ht="12.75" customHeight="1" x14ac:dyDescent="0.15">
      <c r="A503" s="2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5"/>
      <c r="M503" s="3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7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ht="12.75" customHeight="1" x14ac:dyDescent="0.15">
      <c r="A504" s="2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5"/>
      <c r="M504" s="3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7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ht="12.75" customHeight="1" x14ac:dyDescent="0.15">
      <c r="A505" s="2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5"/>
      <c r="M505" s="3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7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ht="12.75" customHeight="1" x14ac:dyDescent="0.15">
      <c r="A506" s="2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5"/>
      <c r="M506" s="3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7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ht="12.75" customHeight="1" x14ac:dyDescent="0.15">
      <c r="A507" s="2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5"/>
      <c r="M507" s="3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7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ht="12.75" customHeight="1" x14ac:dyDescent="0.15">
      <c r="A508" s="2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5"/>
      <c r="M508" s="3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7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ht="12.75" customHeight="1" x14ac:dyDescent="0.15">
      <c r="A509" s="2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5"/>
      <c r="M509" s="3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7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ht="12.75" customHeight="1" x14ac:dyDescent="0.15">
      <c r="A510" s="2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5"/>
      <c r="M510" s="3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7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ht="12.75" customHeight="1" x14ac:dyDescent="0.15">
      <c r="A511" s="2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5"/>
      <c r="M511" s="3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7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ht="12.75" customHeight="1" x14ac:dyDescent="0.15">
      <c r="A512" s="2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5"/>
      <c r="M512" s="3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7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ht="12.75" customHeight="1" x14ac:dyDescent="0.15">
      <c r="A513" s="2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5"/>
      <c r="M513" s="3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7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ht="12.75" customHeight="1" x14ac:dyDescent="0.15">
      <c r="A514" s="2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5"/>
      <c r="M514" s="3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7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ht="12.75" customHeight="1" x14ac:dyDescent="0.15">
      <c r="A515" s="2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5"/>
      <c r="M515" s="3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7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ht="12.75" customHeight="1" x14ac:dyDescent="0.15">
      <c r="A516" s="2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5"/>
      <c r="M516" s="3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7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ht="12.75" customHeight="1" x14ac:dyDescent="0.15">
      <c r="A517" s="2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5"/>
      <c r="M517" s="3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7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ht="12.75" customHeight="1" x14ac:dyDescent="0.15">
      <c r="A518" s="2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5"/>
      <c r="M518" s="3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7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ht="12.75" customHeight="1" x14ac:dyDescent="0.15">
      <c r="A519" s="2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5"/>
      <c r="M519" s="3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7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ht="12.75" customHeight="1" x14ac:dyDescent="0.15">
      <c r="A520" s="2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5"/>
      <c r="M520" s="3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7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ht="12.75" customHeight="1" x14ac:dyDescent="0.15">
      <c r="A521" s="2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5"/>
      <c r="M521" s="3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7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ht="12.75" customHeight="1" x14ac:dyDescent="0.15">
      <c r="A522" s="2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5"/>
      <c r="M522" s="3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7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ht="12.75" customHeight="1" x14ac:dyDescent="0.15">
      <c r="A523" s="2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5"/>
      <c r="M523" s="3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7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ht="12.75" customHeight="1" x14ac:dyDescent="0.15">
      <c r="A524" s="2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5"/>
      <c r="M524" s="3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7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ht="12.75" customHeight="1" x14ac:dyDescent="0.15">
      <c r="A525" s="2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5"/>
      <c r="M525" s="3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7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ht="12.75" customHeight="1" x14ac:dyDescent="0.15">
      <c r="A526" s="2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5"/>
      <c r="M526" s="3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7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ht="12.75" customHeight="1" x14ac:dyDescent="0.15">
      <c r="A527" s="2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5"/>
      <c r="M527" s="3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7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ht="12.75" customHeight="1" x14ac:dyDescent="0.15">
      <c r="A528" s="2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5"/>
      <c r="M528" s="3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7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ht="12.75" customHeight="1" x14ac:dyDescent="0.15">
      <c r="A529" s="2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5"/>
      <c r="M529" s="3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7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ht="12.75" customHeight="1" x14ac:dyDescent="0.15">
      <c r="A530" s="2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5"/>
      <c r="M530" s="3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7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ht="12.75" customHeight="1" x14ac:dyDescent="0.15">
      <c r="A531" s="2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5"/>
      <c r="M531" s="3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7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ht="12.75" customHeight="1" x14ac:dyDescent="0.15">
      <c r="A532" s="2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5"/>
      <c r="M532" s="3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7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ht="12.75" customHeight="1" x14ac:dyDescent="0.15">
      <c r="A533" s="2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5"/>
      <c r="M533" s="3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7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ht="12.75" customHeight="1" x14ac:dyDescent="0.15">
      <c r="A534" s="2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5"/>
      <c r="M534" s="3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7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ht="12.75" customHeight="1" x14ac:dyDescent="0.15">
      <c r="A535" s="2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5"/>
      <c r="M535" s="3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7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ht="12.75" customHeight="1" x14ac:dyDescent="0.15">
      <c r="A536" s="2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5"/>
      <c r="M536" s="3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7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ht="12.75" customHeight="1" x14ac:dyDescent="0.15">
      <c r="A537" s="2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5"/>
      <c r="M537" s="3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7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ht="12.75" customHeight="1" x14ac:dyDescent="0.15">
      <c r="A538" s="2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5"/>
      <c r="M538" s="3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7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ht="12.75" customHeight="1" x14ac:dyDescent="0.15">
      <c r="A539" s="2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5"/>
      <c r="M539" s="3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7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ht="12.75" customHeight="1" x14ac:dyDescent="0.15">
      <c r="A540" s="2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5"/>
      <c r="M540" s="3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7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ht="12.75" customHeight="1" x14ac:dyDescent="0.15">
      <c r="A541" s="2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5"/>
      <c r="M541" s="3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7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ht="12.75" customHeight="1" x14ac:dyDescent="0.15">
      <c r="A542" s="2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5"/>
      <c r="M542" s="3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7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ht="12.75" customHeight="1" x14ac:dyDescent="0.15">
      <c r="A543" s="2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5"/>
      <c r="M543" s="3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7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ht="12.75" customHeight="1" x14ac:dyDescent="0.15">
      <c r="A544" s="2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5"/>
      <c r="M544" s="3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7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ht="12.75" customHeight="1" x14ac:dyDescent="0.15">
      <c r="A545" s="2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5"/>
      <c r="M545" s="3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7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ht="12.75" customHeight="1" x14ac:dyDescent="0.15">
      <c r="A546" s="2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5"/>
      <c r="M546" s="3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7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ht="12.75" customHeight="1" x14ac:dyDescent="0.15">
      <c r="A547" s="2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5"/>
      <c r="M547" s="3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7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ht="12.75" customHeight="1" x14ac:dyDescent="0.15">
      <c r="A548" s="2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5"/>
      <c r="M548" s="3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7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ht="12.75" customHeight="1" x14ac:dyDescent="0.15">
      <c r="A549" s="2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5"/>
      <c r="M549" s="3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7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ht="12.75" customHeight="1" x14ac:dyDescent="0.15">
      <c r="A550" s="2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5"/>
      <c r="M550" s="3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7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ht="12.75" customHeight="1" x14ac:dyDescent="0.15">
      <c r="A551" s="2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5"/>
      <c r="M551" s="3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7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ht="12.75" customHeight="1" x14ac:dyDescent="0.15">
      <c r="A552" s="2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5"/>
      <c r="M552" s="3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7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ht="12.75" customHeight="1" x14ac:dyDescent="0.15">
      <c r="A553" s="2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5"/>
      <c r="M553" s="3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7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ht="12.75" customHeight="1" x14ac:dyDescent="0.15">
      <c r="A554" s="2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5"/>
      <c r="M554" s="3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7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ht="12.75" customHeight="1" x14ac:dyDescent="0.15">
      <c r="A555" s="2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5"/>
      <c r="M555" s="3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7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ht="12.75" customHeight="1" x14ac:dyDescent="0.15">
      <c r="A556" s="2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5"/>
      <c r="M556" s="3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7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ht="12.75" customHeight="1" x14ac:dyDescent="0.15">
      <c r="A557" s="2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5"/>
      <c r="M557" s="3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7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ht="12.75" customHeight="1" x14ac:dyDescent="0.15">
      <c r="A558" s="2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5"/>
      <c r="M558" s="3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7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ht="12.75" customHeight="1" x14ac:dyDescent="0.15">
      <c r="A559" s="2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5"/>
      <c r="M559" s="3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7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ht="12.75" customHeight="1" x14ac:dyDescent="0.15">
      <c r="A560" s="2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5"/>
      <c r="M560" s="3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7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ht="12.75" customHeight="1" x14ac:dyDescent="0.15">
      <c r="A561" s="2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5"/>
      <c r="M561" s="3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7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ht="12.75" customHeight="1" x14ac:dyDescent="0.15">
      <c r="A562" s="2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5"/>
      <c r="M562" s="3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7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ht="12.75" customHeight="1" x14ac:dyDescent="0.15">
      <c r="A563" s="2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5"/>
      <c r="M563" s="3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7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ht="12.75" customHeight="1" x14ac:dyDescent="0.15">
      <c r="A564" s="2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5"/>
      <c r="M564" s="3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7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ht="12.75" customHeight="1" x14ac:dyDescent="0.15">
      <c r="A565" s="2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5"/>
      <c r="M565" s="3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7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ht="12.75" customHeight="1" x14ac:dyDescent="0.15">
      <c r="A566" s="2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5"/>
      <c r="M566" s="3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7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ht="12.75" customHeight="1" x14ac:dyDescent="0.15">
      <c r="A567" s="2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5"/>
      <c r="M567" s="3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7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ht="12.75" customHeight="1" x14ac:dyDescent="0.15">
      <c r="A568" s="2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5"/>
      <c r="M568" s="3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7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ht="12.75" customHeight="1" x14ac:dyDescent="0.15">
      <c r="A569" s="2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5"/>
      <c r="M569" s="3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7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ht="12.75" customHeight="1" x14ac:dyDescent="0.15">
      <c r="A570" s="2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5"/>
      <c r="M570" s="3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7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ht="12.75" customHeight="1" x14ac:dyDescent="0.15">
      <c r="A571" s="2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5"/>
      <c r="M571" s="3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7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ht="12.75" customHeight="1" x14ac:dyDescent="0.15">
      <c r="A572" s="2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5"/>
      <c r="M572" s="3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7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ht="12.75" customHeight="1" x14ac:dyDescent="0.15">
      <c r="A573" s="2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5"/>
      <c r="M573" s="3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7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ht="12.75" customHeight="1" x14ac:dyDescent="0.15">
      <c r="A574" s="2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5"/>
      <c r="M574" s="3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7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ht="12.75" customHeight="1" x14ac:dyDescent="0.15">
      <c r="A575" s="2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5"/>
      <c r="M575" s="3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7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ht="12.75" customHeight="1" x14ac:dyDescent="0.15">
      <c r="A576" s="2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5"/>
      <c r="M576" s="3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7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ht="12.75" customHeight="1" x14ac:dyDescent="0.15">
      <c r="A577" s="2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5"/>
      <c r="M577" s="3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7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ht="12.75" customHeight="1" x14ac:dyDescent="0.15">
      <c r="A578" s="2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5"/>
      <c r="M578" s="3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7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ht="12.75" customHeight="1" x14ac:dyDescent="0.15">
      <c r="A579" s="2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5"/>
      <c r="M579" s="3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7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ht="12.75" customHeight="1" x14ac:dyDescent="0.15">
      <c r="A580" s="2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5"/>
      <c r="M580" s="3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7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ht="12.75" customHeight="1" x14ac:dyDescent="0.15">
      <c r="A581" s="2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5"/>
      <c r="M581" s="3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7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ht="12.75" customHeight="1" x14ac:dyDescent="0.15">
      <c r="A582" s="2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5"/>
      <c r="M582" s="3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7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ht="12.75" customHeight="1" x14ac:dyDescent="0.15">
      <c r="A583" s="2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5"/>
      <c r="M583" s="3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7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ht="12.75" customHeight="1" x14ac:dyDescent="0.15">
      <c r="A584" s="2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5"/>
      <c r="M584" s="3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7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ht="12.75" customHeight="1" x14ac:dyDescent="0.15">
      <c r="A585" s="2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5"/>
      <c r="M585" s="3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7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ht="12.75" customHeight="1" x14ac:dyDescent="0.15">
      <c r="A586" s="2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5"/>
      <c r="M586" s="3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7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ht="12.75" customHeight="1" x14ac:dyDescent="0.15">
      <c r="A587" s="2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5"/>
      <c r="M587" s="3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7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ht="12.75" customHeight="1" x14ac:dyDescent="0.15">
      <c r="A588" s="2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5"/>
      <c r="M588" s="3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7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ht="12.75" customHeight="1" x14ac:dyDescent="0.15">
      <c r="A589" s="2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5"/>
      <c r="M589" s="3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7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ht="12.75" customHeight="1" x14ac:dyDescent="0.15">
      <c r="A590" s="2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5"/>
      <c r="M590" s="3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7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ht="12.75" customHeight="1" x14ac:dyDescent="0.15">
      <c r="A591" s="2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5"/>
      <c r="M591" s="3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7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ht="12.75" customHeight="1" x14ac:dyDescent="0.15">
      <c r="A592" s="2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5"/>
      <c r="M592" s="3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7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ht="12.75" customHeight="1" x14ac:dyDescent="0.15">
      <c r="A593" s="2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5"/>
      <c r="M593" s="3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7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ht="12.75" customHeight="1" x14ac:dyDescent="0.15">
      <c r="A594" s="2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5"/>
      <c r="M594" s="3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7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ht="12.75" customHeight="1" x14ac:dyDescent="0.15">
      <c r="A595" s="2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5"/>
      <c r="M595" s="3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7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ht="12.75" customHeight="1" x14ac:dyDescent="0.15">
      <c r="A596" s="2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5"/>
      <c r="M596" s="3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7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ht="12.75" customHeight="1" x14ac:dyDescent="0.15">
      <c r="A597" s="2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5"/>
      <c r="M597" s="3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7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ht="12.75" customHeight="1" x14ac:dyDescent="0.15">
      <c r="A598" s="2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5"/>
      <c r="M598" s="3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7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ht="12.75" customHeight="1" x14ac:dyDescent="0.15">
      <c r="A599" s="2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5"/>
      <c r="M599" s="3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7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ht="12.75" customHeight="1" x14ac:dyDescent="0.15">
      <c r="A600" s="2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5"/>
      <c r="M600" s="3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7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ht="12.75" customHeight="1" x14ac:dyDescent="0.15">
      <c r="A601" s="2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5"/>
      <c r="M601" s="3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7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ht="12.75" customHeight="1" x14ac:dyDescent="0.15">
      <c r="A602" s="2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5"/>
      <c r="M602" s="3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7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ht="12.75" customHeight="1" x14ac:dyDescent="0.15">
      <c r="A603" s="2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5"/>
      <c r="M603" s="3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7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ht="12.75" customHeight="1" x14ac:dyDescent="0.15">
      <c r="A604" s="2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5"/>
      <c r="M604" s="3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7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ht="12.75" customHeight="1" x14ac:dyDescent="0.15">
      <c r="A605" s="2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5"/>
      <c r="M605" s="3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7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ht="12.75" customHeight="1" x14ac:dyDescent="0.15">
      <c r="A606" s="2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5"/>
      <c r="M606" s="3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7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ht="12.75" customHeight="1" x14ac:dyDescent="0.15">
      <c r="A607" s="2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5"/>
      <c r="M607" s="3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7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ht="12.75" customHeight="1" x14ac:dyDescent="0.15">
      <c r="A608" s="2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5"/>
      <c r="M608" s="3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7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ht="12.75" customHeight="1" x14ac:dyDescent="0.15">
      <c r="A609" s="2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5"/>
      <c r="M609" s="3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7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ht="12.75" customHeight="1" x14ac:dyDescent="0.15">
      <c r="A610" s="2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5"/>
      <c r="M610" s="3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7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ht="12.75" customHeight="1" x14ac:dyDescent="0.15">
      <c r="A611" s="2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5"/>
      <c r="M611" s="3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7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ht="12.75" customHeight="1" x14ac:dyDescent="0.15">
      <c r="A612" s="2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5"/>
      <c r="M612" s="3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7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ht="12.75" customHeight="1" x14ac:dyDescent="0.15">
      <c r="A613" s="2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5"/>
      <c r="M613" s="3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7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ht="12.75" customHeight="1" x14ac:dyDescent="0.15">
      <c r="A614" s="2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5"/>
      <c r="M614" s="3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7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ht="12.75" customHeight="1" x14ac:dyDescent="0.15">
      <c r="A615" s="2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5"/>
      <c r="M615" s="3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7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ht="12.75" customHeight="1" x14ac:dyDescent="0.15">
      <c r="A616" s="2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5"/>
      <c r="M616" s="3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7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ht="12.75" customHeight="1" x14ac:dyDescent="0.15">
      <c r="A617" s="2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5"/>
      <c r="M617" s="3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7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ht="12.75" customHeight="1" x14ac:dyDescent="0.15">
      <c r="A618" s="2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5"/>
      <c r="M618" s="3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7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ht="12.75" customHeight="1" x14ac:dyDescent="0.15">
      <c r="A619" s="2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5"/>
      <c r="M619" s="3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7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ht="12.75" customHeight="1" x14ac:dyDescent="0.15">
      <c r="A620" s="2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5"/>
      <c r="M620" s="3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7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ht="12.75" customHeight="1" x14ac:dyDescent="0.15">
      <c r="A621" s="2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5"/>
      <c r="M621" s="3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7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ht="12.75" customHeight="1" x14ac:dyDescent="0.15">
      <c r="A622" s="2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5"/>
      <c r="M622" s="3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7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ht="12.75" customHeight="1" x14ac:dyDescent="0.15">
      <c r="A623" s="2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5"/>
      <c r="M623" s="3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7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ht="12.75" customHeight="1" x14ac:dyDescent="0.15">
      <c r="A624" s="2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5"/>
      <c r="M624" s="3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7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ht="12.75" customHeight="1" x14ac:dyDescent="0.15">
      <c r="A625" s="2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5"/>
      <c r="M625" s="3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7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ht="12.75" customHeight="1" x14ac:dyDescent="0.15">
      <c r="A626" s="2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5"/>
      <c r="M626" s="3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7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ht="12.75" customHeight="1" x14ac:dyDescent="0.15">
      <c r="A627" s="2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5"/>
      <c r="M627" s="3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7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ht="12.75" customHeight="1" x14ac:dyDescent="0.15">
      <c r="A628" s="2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5"/>
      <c r="M628" s="3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7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ht="12.75" customHeight="1" x14ac:dyDescent="0.15">
      <c r="A629" s="2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5"/>
      <c r="M629" s="3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7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ht="12.75" customHeight="1" x14ac:dyDescent="0.15">
      <c r="A630" s="2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5"/>
      <c r="M630" s="3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7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ht="12.75" customHeight="1" x14ac:dyDescent="0.15">
      <c r="A631" s="2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5"/>
      <c r="M631" s="3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7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ht="12.75" customHeight="1" x14ac:dyDescent="0.15">
      <c r="A632" s="2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5"/>
      <c r="M632" s="3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7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ht="12.75" customHeight="1" x14ac:dyDescent="0.15">
      <c r="A633" s="2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5"/>
      <c r="M633" s="3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7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ht="12.75" customHeight="1" x14ac:dyDescent="0.15">
      <c r="A634" s="2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5"/>
      <c r="M634" s="3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7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ht="12.75" customHeight="1" x14ac:dyDescent="0.15">
      <c r="A635" s="2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5"/>
      <c r="M635" s="3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7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ht="12.75" customHeight="1" x14ac:dyDescent="0.15">
      <c r="A636" s="2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5"/>
      <c r="M636" s="3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7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ht="12.75" customHeight="1" x14ac:dyDescent="0.15">
      <c r="A637" s="2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5"/>
      <c r="M637" s="3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7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ht="12.75" customHeight="1" x14ac:dyDescent="0.15">
      <c r="A638" s="2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5"/>
      <c r="M638" s="3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7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ht="12.75" customHeight="1" x14ac:dyDescent="0.15">
      <c r="A639" s="2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5"/>
      <c r="M639" s="3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7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ht="12.75" customHeight="1" x14ac:dyDescent="0.15">
      <c r="A640" s="2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5"/>
      <c r="M640" s="3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7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ht="12.75" customHeight="1" x14ac:dyDescent="0.15">
      <c r="A641" s="2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5"/>
      <c r="M641" s="3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7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ht="12.75" customHeight="1" x14ac:dyDescent="0.15">
      <c r="A642" s="2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5"/>
      <c r="M642" s="3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7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ht="12.75" customHeight="1" x14ac:dyDescent="0.15">
      <c r="A643" s="2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5"/>
      <c r="M643" s="3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7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</row>
    <row r="644" spans="1:42" ht="12.75" customHeight="1" x14ac:dyDescent="0.15">
      <c r="A644" s="2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5"/>
      <c r="M644" s="3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7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</row>
    <row r="645" spans="1:42" ht="12.75" customHeight="1" x14ac:dyDescent="0.15">
      <c r="A645" s="2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5"/>
      <c r="M645" s="3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7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</row>
    <row r="646" spans="1:42" ht="12.75" customHeight="1" x14ac:dyDescent="0.15">
      <c r="A646" s="2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5"/>
      <c r="M646" s="3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7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</row>
    <row r="647" spans="1:42" ht="12.75" customHeight="1" x14ac:dyDescent="0.15">
      <c r="A647" s="2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5"/>
      <c r="M647" s="3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7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</row>
    <row r="648" spans="1:42" ht="12.75" customHeight="1" x14ac:dyDescent="0.15">
      <c r="A648" s="2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5"/>
      <c r="M648" s="3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7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</row>
    <row r="649" spans="1:42" ht="12.75" customHeight="1" x14ac:dyDescent="0.15">
      <c r="A649" s="2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5"/>
      <c r="M649" s="3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7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</row>
    <row r="650" spans="1:42" ht="12.75" customHeight="1" x14ac:dyDescent="0.15">
      <c r="A650" s="2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5"/>
      <c r="M650" s="3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7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</row>
    <row r="651" spans="1:42" ht="12.75" customHeight="1" x14ac:dyDescent="0.15">
      <c r="A651" s="2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5"/>
      <c r="M651" s="3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7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</row>
    <row r="652" spans="1:42" ht="12.75" customHeight="1" x14ac:dyDescent="0.15">
      <c r="A652" s="2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5"/>
      <c r="M652" s="3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7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</row>
    <row r="653" spans="1:42" ht="12.75" customHeight="1" x14ac:dyDescent="0.15">
      <c r="A653" s="2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5"/>
      <c r="M653" s="3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7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</row>
    <row r="654" spans="1:42" ht="12.75" customHeight="1" x14ac:dyDescent="0.15">
      <c r="A654" s="2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5"/>
      <c r="M654" s="3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7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</row>
    <row r="655" spans="1:42" ht="12.75" customHeight="1" x14ac:dyDescent="0.15">
      <c r="A655" s="2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5"/>
      <c r="M655" s="3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7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</row>
    <row r="656" spans="1:42" ht="12.75" customHeight="1" x14ac:dyDescent="0.15">
      <c r="A656" s="2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5"/>
      <c r="M656" s="3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7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</row>
    <row r="657" spans="1:42" ht="12.75" customHeight="1" x14ac:dyDescent="0.15">
      <c r="A657" s="2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5"/>
      <c r="M657" s="3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7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</row>
    <row r="658" spans="1:42" ht="12.75" customHeight="1" x14ac:dyDescent="0.15">
      <c r="A658" s="2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5"/>
      <c r="M658" s="3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7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</row>
    <row r="659" spans="1:42" ht="12.75" customHeight="1" x14ac:dyDescent="0.15">
      <c r="A659" s="2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5"/>
      <c r="M659" s="3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7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</row>
    <row r="660" spans="1:42" ht="12.75" customHeight="1" x14ac:dyDescent="0.15">
      <c r="A660" s="2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5"/>
      <c r="M660" s="3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7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</row>
    <row r="661" spans="1:42" ht="12.75" customHeight="1" x14ac:dyDescent="0.15">
      <c r="A661" s="2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5"/>
      <c r="M661" s="3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7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</row>
    <row r="662" spans="1:42" ht="12.75" customHeight="1" x14ac:dyDescent="0.15">
      <c r="A662" s="2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5"/>
      <c r="M662" s="3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7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</row>
    <row r="663" spans="1:42" ht="12.75" customHeight="1" x14ac:dyDescent="0.15">
      <c r="A663" s="2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5"/>
      <c r="M663" s="3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7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</row>
    <row r="664" spans="1:42" ht="12.75" customHeight="1" x14ac:dyDescent="0.15">
      <c r="A664" s="2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5"/>
      <c r="M664" s="3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7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</row>
    <row r="665" spans="1:42" ht="12.75" customHeight="1" x14ac:dyDescent="0.15">
      <c r="A665" s="2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5"/>
      <c r="M665" s="3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7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</row>
    <row r="666" spans="1:42" ht="12.75" customHeight="1" x14ac:dyDescent="0.15">
      <c r="A666" s="2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5"/>
      <c r="M666" s="3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7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</row>
    <row r="667" spans="1:42" ht="12.75" customHeight="1" x14ac:dyDescent="0.15">
      <c r="A667" s="2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5"/>
      <c r="M667" s="3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7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</row>
    <row r="668" spans="1:42" ht="12.75" customHeight="1" x14ac:dyDescent="0.15">
      <c r="A668" s="2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5"/>
      <c r="M668" s="3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7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</row>
    <row r="669" spans="1:42" ht="12.75" customHeight="1" x14ac:dyDescent="0.15">
      <c r="A669" s="2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5"/>
      <c r="M669" s="3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7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</row>
    <row r="670" spans="1:42" ht="12.75" customHeight="1" x14ac:dyDescent="0.15">
      <c r="A670" s="2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5"/>
      <c r="M670" s="3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7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</row>
    <row r="671" spans="1:42" ht="12.75" customHeight="1" x14ac:dyDescent="0.15">
      <c r="A671" s="2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5"/>
      <c r="M671" s="3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7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</row>
    <row r="672" spans="1:42" ht="12.75" customHeight="1" x14ac:dyDescent="0.15">
      <c r="A672" s="2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5"/>
      <c r="M672" s="3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7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</row>
    <row r="673" spans="1:42" ht="12.75" customHeight="1" x14ac:dyDescent="0.15">
      <c r="A673" s="2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5"/>
      <c r="M673" s="3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7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</row>
    <row r="674" spans="1:42" ht="12.75" customHeight="1" x14ac:dyDescent="0.15">
      <c r="A674" s="2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5"/>
      <c r="M674" s="3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7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</row>
    <row r="675" spans="1:42" ht="12.75" customHeight="1" x14ac:dyDescent="0.15">
      <c r="A675" s="2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5"/>
      <c r="M675" s="3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7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</row>
    <row r="676" spans="1:42" ht="12.75" customHeight="1" x14ac:dyDescent="0.15">
      <c r="A676" s="2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5"/>
      <c r="M676" s="3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7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</row>
    <row r="677" spans="1:42" ht="12.75" customHeight="1" x14ac:dyDescent="0.15">
      <c r="A677" s="2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5"/>
      <c r="M677" s="3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7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</row>
    <row r="678" spans="1:42" ht="12.75" customHeight="1" x14ac:dyDescent="0.15">
      <c r="A678" s="2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5"/>
      <c r="M678" s="3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7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</row>
    <row r="679" spans="1:42" ht="12.75" customHeight="1" x14ac:dyDescent="0.15">
      <c r="A679" s="2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5"/>
      <c r="M679" s="3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7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</row>
    <row r="680" spans="1:42" ht="12.75" customHeight="1" x14ac:dyDescent="0.15">
      <c r="A680" s="2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5"/>
      <c r="M680" s="3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7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</row>
    <row r="681" spans="1:42" ht="12.75" customHeight="1" x14ac:dyDescent="0.15">
      <c r="A681" s="2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5"/>
      <c r="M681" s="3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7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</row>
    <row r="682" spans="1:42" ht="12.75" customHeight="1" x14ac:dyDescent="0.15">
      <c r="A682" s="2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5"/>
      <c r="M682" s="3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7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</row>
    <row r="683" spans="1:42" ht="12.75" customHeight="1" x14ac:dyDescent="0.15">
      <c r="A683" s="2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5"/>
      <c r="M683" s="3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7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</row>
    <row r="684" spans="1:42" ht="12.75" customHeight="1" x14ac:dyDescent="0.15">
      <c r="A684" s="2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5"/>
      <c r="M684" s="3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7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</row>
    <row r="685" spans="1:42" ht="12.75" customHeight="1" x14ac:dyDescent="0.15">
      <c r="A685" s="2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5"/>
      <c r="M685" s="3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7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</row>
    <row r="686" spans="1:42" ht="12.75" customHeight="1" x14ac:dyDescent="0.15">
      <c r="A686" s="2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5"/>
      <c r="M686" s="3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7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</row>
    <row r="687" spans="1:42" ht="12.75" customHeight="1" x14ac:dyDescent="0.15">
      <c r="A687" s="2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5"/>
      <c r="M687" s="3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7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</row>
    <row r="688" spans="1:42" ht="12.75" customHeight="1" x14ac:dyDescent="0.15">
      <c r="A688" s="2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5"/>
      <c r="M688" s="3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7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</row>
    <row r="689" spans="1:42" ht="12.75" customHeight="1" x14ac:dyDescent="0.15">
      <c r="A689" s="2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5"/>
      <c r="M689" s="3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7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</row>
    <row r="690" spans="1:42" ht="12.75" customHeight="1" x14ac:dyDescent="0.15">
      <c r="A690" s="2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5"/>
      <c r="M690" s="3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7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</row>
    <row r="691" spans="1:42" ht="12.75" customHeight="1" x14ac:dyDescent="0.15">
      <c r="A691" s="2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5"/>
      <c r="M691" s="3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7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</row>
    <row r="692" spans="1:42" ht="12.75" customHeight="1" x14ac:dyDescent="0.15">
      <c r="A692" s="2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5"/>
      <c r="M692" s="3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7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</row>
    <row r="693" spans="1:42" ht="12.75" customHeight="1" x14ac:dyDescent="0.15">
      <c r="A693" s="2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5"/>
      <c r="M693" s="3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7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</row>
    <row r="694" spans="1:42" ht="12.75" customHeight="1" x14ac:dyDescent="0.15">
      <c r="A694" s="2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5"/>
      <c r="M694" s="3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7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</row>
    <row r="695" spans="1:42" ht="12.75" customHeight="1" x14ac:dyDescent="0.15">
      <c r="A695" s="2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5"/>
      <c r="M695" s="3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7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</row>
    <row r="696" spans="1:42" ht="12.75" customHeight="1" x14ac:dyDescent="0.15">
      <c r="A696" s="2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5"/>
      <c r="M696" s="3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7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</row>
    <row r="697" spans="1:42" ht="12.75" customHeight="1" x14ac:dyDescent="0.15">
      <c r="A697" s="2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5"/>
      <c r="M697" s="3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7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</row>
    <row r="698" spans="1:42" ht="12.75" customHeight="1" x14ac:dyDescent="0.15">
      <c r="A698" s="2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5"/>
      <c r="M698" s="3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7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</row>
    <row r="699" spans="1:42" ht="12.75" customHeight="1" x14ac:dyDescent="0.15">
      <c r="A699" s="2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5"/>
      <c r="M699" s="3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7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</row>
    <row r="700" spans="1:42" ht="12.75" customHeight="1" x14ac:dyDescent="0.15">
      <c r="A700" s="2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5"/>
      <c r="M700" s="3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7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</row>
    <row r="701" spans="1:42" ht="12.75" customHeight="1" x14ac:dyDescent="0.15">
      <c r="A701" s="2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5"/>
      <c r="M701" s="3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7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</row>
    <row r="702" spans="1:42" ht="12.75" customHeight="1" x14ac:dyDescent="0.15">
      <c r="A702" s="2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5"/>
      <c r="M702" s="3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7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</row>
    <row r="703" spans="1:42" ht="12.75" customHeight="1" x14ac:dyDescent="0.15">
      <c r="A703" s="2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5"/>
      <c r="M703" s="3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7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</row>
    <row r="704" spans="1:42" ht="12.75" customHeight="1" x14ac:dyDescent="0.15">
      <c r="A704" s="2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5"/>
      <c r="M704" s="3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7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</row>
    <row r="705" spans="1:42" ht="12.75" customHeight="1" x14ac:dyDescent="0.15">
      <c r="A705" s="2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5"/>
      <c r="M705" s="3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7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</row>
    <row r="706" spans="1:42" ht="12.75" customHeight="1" x14ac:dyDescent="0.15">
      <c r="A706" s="2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5"/>
      <c r="M706" s="3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7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</row>
    <row r="707" spans="1:42" ht="12.75" customHeight="1" x14ac:dyDescent="0.15">
      <c r="A707" s="2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5"/>
      <c r="M707" s="3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7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</row>
    <row r="708" spans="1:42" ht="12.75" customHeight="1" x14ac:dyDescent="0.15">
      <c r="A708" s="2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5"/>
      <c r="M708" s="3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7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</row>
    <row r="709" spans="1:42" ht="12.75" customHeight="1" x14ac:dyDescent="0.15">
      <c r="A709" s="2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5"/>
      <c r="M709" s="3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7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</row>
    <row r="710" spans="1:42" ht="12.75" customHeight="1" x14ac:dyDescent="0.15">
      <c r="A710" s="2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5"/>
      <c r="M710" s="3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7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</row>
    <row r="711" spans="1:42" ht="12.75" customHeight="1" x14ac:dyDescent="0.15">
      <c r="A711" s="2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5"/>
      <c r="M711" s="3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7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</row>
    <row r="712" spans="1:42" ht="12.75" customHeight="1" x14ac:dyDescent="0.15">
      <c r="A712" s="2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5"/>
      <c r="M712" s="3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7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</row>
    <row r="713" spans="1:42" ht="12.75" customHeight="1" x14ac:dyDescent="0.15">
      <c r="A713" s="2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5"/>
      <c r="M713" s="3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7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</row>
    <row r="714" spans="1:42" ht="12.75" customHeight="1" x14ac:dyDescent="0.15">
      <c r="A714" s="2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5"/>
      <c r="M714" s="3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7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</row>
    <row r="715" spans="1:42" ht="12.75" customHeight="1" x14ac:dyDescent="0.15">
      <c r="A715" s="2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5"/>
      <c r="M715" s="3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7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</row>
    <row r="716" spans="1:42" ht="12.75" customHeight="1" x14ac:dyDescent="0.15">
      <c r="A716" s="2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5"/>
      <c r="M716" s="3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7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</row>
    <row r="717" spans="1:42" ht="12.75" customHeight="1" x14ac:dyDescent="0.15">
      <c r="A717" s="2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5"/>
      <c r="M717" s="3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7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</row>
    <row r="718" spans="1:42" ht="12.75" customHeight="1" x14ac:dyDescent="0.15">
      <c r="A718" s="2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5"/>
      <c r="M718" s="3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7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</row>
    <row r="719" spans="1:42" ht="12.75" customHeight="1" x14ac:dyDescent="0.15">
      <c r="A719" s="2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5"/>
      <c r="M719" s="3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7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</row>
    <row r="720" spans="1:42" ht="12.75" customHeight="1" x14ac:dyDescent="0.15">
      <c r="A720" s="2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5"/>
      <c r="M720" s="3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7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</row>
    <row r="721" spans="1:42" ht="12.75" customHeight="1" x14ac:dyDescent="0.15">
      <c r="A721" s="2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5"/>
      <c r="M721" s="3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7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</row>
    <row r="722" spans="1:42" ht="12.75" customHeight="1" x14ac:dyDescent="0.15">
      <c r="A722" s="2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5"/>
      <c r="M722" s="3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7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</row>
    <row r="723" spans="1:42" ht="12.75" customHeight="1" x14ac:dyDescent="0.15">
      <c r="A723" s="2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5"/>
      <c r="M723" s="3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7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</row>
    <row r="724" spans="1:42" ht="12.75" customHeight="1" x14ac:dyDescent="0.15">
      <c r="A724" s="2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5"/>
      <c r="M724" s="3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7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</row>
    <row r="725" spans="1:42" ht="12.75" customHeight="1" x14ac:dyDescent="0.15">
      <c r="A725" s="2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5"/>
      <c r="M725" s="3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7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</row>
    <row r="726" spans="1:42" ht="12.75" customHeight="1" x14ac:dyDescent="0.15">
      <c r="A726" s="2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5"/>
      <c r="M726" s="3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7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</row>
    <row r="727" spans="1:42" ht="12.75" customHeight="1" x14ac:dyDescent="0.15">
      <c r="A727" s="2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5"/>
      <c r="M727" s="3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7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</row>
    <row r="728" spans="1:42" ht="12.75" customHeight="1" x14ac:dyDescent="0.15">
      <c r="A728" s="2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5"/>
      <c r="M728" s="3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7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</row>
    <row r="729" spans="1:42" ht="12.75" customHeight="1" x14ac:dyDescent="0.15">
      <c r="A729" s="2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5"/>
      <c r="M729" s="3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7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</row>
    <row r="730" spans="1:42" ht="12.75" customHeight="1" x14ac:dyDescent="0.15">
      <c r="A730" s="2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5"/>
      <c r="M730" s="3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7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</row>
    <row r="731" spans="1:42" ht="12.75" customHeight="1" x14ac:dyDescent="0.15">
      <c r="A731" s="2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5"/>
      <c r="M731" s="3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7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</row>
    <row r="732" spans="1:42" ht="12.75" customHeight="1" x14ac:dyDescent="0.15">
      <c r="A732" s="2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5"/>
      <c r="M732" s="3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7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</row>
    <row r="733" spans="1:42" ht="12.75" customHeight="1" x14ac:dyDescent="0.15">
      <c r="A733" s="2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5"/>
      <c r="M733" s="3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7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</row>
    <row r="734" spans="1:42" ht="12.75" customHeight="1" x14ac:dyDescent="0.15">
      <c r="A734" s="2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5"/>
      <c r="M734" s="3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7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</row>
    <row r="735" spans="1:42" ht="12.75" customHeight="1" x14ac:dyDescent="0.15">
      <c r="A735" s="2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5"/>
      <c r="M735" s="3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7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</row>
    <row r="736" spans="1:42" ht="12.75" customHeight="1" x14ac:dyDescent="0.15">
      <c r="A736" s="2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5"/>
      <c r="M736" s="3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7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</row>
    <row r="737" spans="1:42" ht="12.75" customHeight="1" x14ac:dyDescent="0.15">
      <c r="A737" s="2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5"/>
      <c r="M737" s="3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7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</row>
    <row r="738" spans="1:42" ht="12.75" customHeight="1" x14ac:dyDescent="0.15">
      <c r="A738" s="2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5"/>
      <c r="M738" s="3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7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</row>
    <row r="739" spans="1:42" ht="12.75" customHeight="1" x14ac:dyDescent="0.15">
      <c r="A739" s="2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5"/>
      <c r="M739" s="3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7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</row>
    <row r="740" spans="1:42" ht="12.75" customHeight="1" x14ac:dyDescent="0.15">
      <c r="A740" s="2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5"/>
      <c r="M740" s="3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7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</row>
    <row r="741" spans="1:42" ht="12.75" customHeight="1" x14ac:dyDescent="0.15">
      <c r="A741" s="2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5"/>
      <c r="M741" s="3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7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</row>
    <row r="742" spans="1:42" ht="12.75" customHeight="1" x14ac:dyDescent="0.15">
      <c r="A742" s="2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5"/>
      <c r="M742" s="3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7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</row>
    <row r="743" spans="1:42" ht="12.75" customHeight="1" x14ac:dyDescent="0.15">
      <c r="A743" s="2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5"/>
      <c r="M743" s="3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7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</row>
    <row r="744" spans="1:42" ht="12.75" customHeight="1" x14ac:dyDescent="0.15">
      <c r="A744" s="2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5"/>
      <c r="M744" s="3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7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</row>
    <row r="745" spans="1:42" ht="12.75" customHeight="1" x14ac:dyDescent="0.15">
      <c r="A745" s="2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5"/>
      <c r="M745" s="3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7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</row>
    <row r="746" spans="1:42" ht="12.75" customHeight="1" x14ac:dyDescent="0.15">
      <c r="A746" s="2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5"/>
      <c r="M746" s="3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7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</row>
    <row r="747" spans="1:42" ht="12.75" customHeight="1" x14ac:dyDescent="0.15">
      <c r="A747" s="2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5"/>
      <c r="M747" s="3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7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</row>
    <row r="748" spans="1:42" ht="12.75" customHeight="1" x14ac:dyDescent="0.15">
      <c r="A748" s="2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5"/>
      <c r="M748" s="3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7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</row>
    <row r="749" spans="1:42" ht="12.75" customHeight="1" x14ac:dyDescent="0.15">
      <c r="A749" s="2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5"/>
      <c r="M749" s="3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7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</row>
    <row r="750" spans="1:42" ht="12.75" customHeight="1" x14ac:dyDescent="0.15">
      <c r="A750" s="2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5"/>
      <c r="M750" s="3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7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</row>
    <row r="751" spans="1:42" ht="12.75" customHeight="1" x14ac:dyDescent="0.15">
      <c r="A751" s="2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5"/>
      <c r="M751" s="3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7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</row>
    <row r="752" spans="1:42" ht="12.75" customHeight="1" x14ac:dyDescent="0.15">
      <c r="A752" s="2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5"/>
      <c r="M752" s="3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7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</row>
    <row r="753" spans="1:42" ht="12.75" customHeight="1" x14ac:dyDescent="0.15">
      <c r="A753" s="2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5"/>
      <c r="M753" s="3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7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</row>
    <row r="754" spans="1:42" ht="12.75" customHeight="1" x14ac:dyDescent="0.15">
      <c r="A754" s="2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5"/>
      <c r="M754" s="3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7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</row>
    <row r="755" spans="1:42" ht="12.75" customHeight="1" x14ac:dyDescent="0.15">
      <c r="A755" s="2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5"/>
      <c r="M755" s="3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7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</row>
    <row r="756" spans="1:42" ht="12.75" customHeight="1" x14ac:dyDescent="0.15">
      <c r="A756" s="2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5"/>
      <c r="M756" s="3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7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</row>
    <row r="757" spans="1:42" ht="12.75" customHeight="1" x14ac:dyDescent="0.15">
      <c r="A757" s="2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5"/>
      <c r="M757" s="3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7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</row>
    <row r="758" spans="1:42" ht="12.75" customHeight="1" x14ac:dyDescent="0.15">
      <c r="A758" s="2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5"/>
      <c r="M758" s="3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7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</row>
    <row r="759" spans="1:42" ht="12.75" customHeight="1" x14ac:dyDescent="0.15">
      <c r="A759" s="2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5"/>
      <c r="M759" s="3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7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</row>
    <row r="760" spans="1:42" ht="12.75" customHeight="1" x14ac:dyDescent="0.15">
      <c r="A760" s="2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5"/>
      <c r="M760" s="3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7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</row>
    <row r="761" spans="1:42" ht="12.75" customHeight="1" x14ac:dyDescent="0.15">
      <c r="A761" s="2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5"/>
      <c r="M761" s="3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7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</row>
    <row r="762" spans="1:42" ht="12.75" customHeight="1" x14ac:dyDescent="0.15">
      <c r="A762" s="2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5"/>
      <c r="M762" s="3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7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</row>
    <row r="763" spans="1:42" ht="12.75" customHeight="1" x14ac:dyDescent="0.15">
      <c r="A763" s="2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5"/>
      <c r="M763" s="3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7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</row>
    <row r="764" spans="1:42" ht="12.75" customHeight="1" x14ac:dyDescent="0.15">
      <c r="A764" s="2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5"/>
      <c r="M764" s="3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7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</row>
    <row r="765" spans="1:42" ht="12.75" customHeight="1" x14ac:dyDescent="0.15">
      <c r="A765" s="2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5"/>
      <c r="M765" s="3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7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</row>
    <row r="766" spans="1:42" ht="12.75" customHeight="1" x14ac:dyDescent="0.15">
      <c r="A766" s="2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5"/>
      <c r="M766" s="3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7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</row>
    <row r="767" spans="1:42" ht="12.75" customHeight="1" x14ac:dyDescent="0.15">
      <c r="A767" s="2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5"/>
      <c r="M767" s="3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7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</row>
    <row r="768" spans="1:42" ht="12.75" customHeight="1" x14ac:dyDescent="0.15">
      <c r="A768" s="2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5"/>
      <c r="M768" s="3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7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</row>
    <row r="769" spans="1:42" ht="12.75" customHeight="1" x14ac:dyDescent="0.15">
      <c r="A769" s="2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5"/>
      <c r="M769" s="3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7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</row>
    <row r="770" spans="1:42" ht="12.75" customHeight="1" x14ac:dyDescent="0.15">
      <c r="A770" s="2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5"/>
      <c r="M770" s="3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7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</row>
    <row r="771" spans="1:42" ht="12.75" customHeight="1" x14ac:dyDescent="0.15">
      <c r="A771" s="2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5"/>
      <c r="M771" s="3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7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</row>
    <row r="772" spans="1:42" ht="12.75" customHeight="1" x14ac:dyDescent="0.15">
      <c r="A772" s="2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5"/>
      <c r="M772" s="3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7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</row>
    <row r="773" spans="1:42" ht="12.75" customHeight="1" x14ac:dyDescent="0.15">
      <c r="A773" s="2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5"/>
      <c r="M773" s="3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7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</row>
    <row r="774" spans="1:42" ht="12.75" customHeight="1" x14ac:dyDescent="0.15">
      <c r="A774" s="2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5"/>
      <c r="M774" s="3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7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</row>
    <row r="775" spans="1:42" ht="12.75" customHeight="1" x14ac:dyDescent="0.15">
      <c r="A775" s="2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5"/>
      <c r="M775" s="3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7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</row>
    <row r="776" spans="1:42" ht="12.75" customHeight="1" x14ac:dyDescent="0.15">
      <c r="A776" s="2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5"/>
      <c r="M776" s="3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7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</row>
    <row r="777" spans="1:42" ht="12.75" customHeight="1" x14ac:dyDescent="0.15">
      <c r="A777" s="2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5"/>
      <c r="M777" s="3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7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</row>
    <row r="778" spans="1:42" ht="12.75" customHeight="1" x14ac:dyDescent="0.15">
      <c r="A778" s="2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5"/>
      <c r="M778" s="3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7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</row>
    <row r="779" spans="1:42" ht="12.75" customHeight="1" x14ac:dyDescent="0.15">
      <c r="A779" s="2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5"/>
      <c r="M779" s="3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7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</row>
    <row r="780" spans="1:42" ht="12.75" customHeight="1" x14ac:dyDescent="0.15">
      <c r="A780" s="2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5"/>
      <c r="M780" s="3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7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</row>
    <row r="781" spans="1:42" ht="12.75" customHeight="1" x14ac:dyDescent="0.15">
      <c r="A781" s="2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5"/>
      <c r="M781" s="3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7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</row>
    <row r="782" spans="1:42" ht="12.75" customHeight="1" x14ac:dyDescent="0.15">
      <c r="A782" s="2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5"/>
      <c r="M782" s="3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7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</row>
    <row r="783" spans="1:42" ht="12.75" customHeight="1" x14ac:dyDescent="0.15">
      <c r="A783" s="2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5"/>
      <c r="M783" s="3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7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</row>
    <row r="784" spans="1:42" ht="12.75" customHeight="1" x14ac:dyDescent="0.15">
      <c r="A784" s="2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5"/>
      <c r="M784" s="3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7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</row>
    <row r="785" spans="1:42" ht="12.75" customHeight="1" x14ac:dyDescent="0.15">
      <c r="A785" s="2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5"/>
      <c r="M785" s="3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7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</row>
    <row r="786" spans="1:42" ht="12.75" customHeight="1" x14ac:dyDescent="0.15">
      <c r="A786" s="2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5"/>
      <c r="M786" s="3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7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</row>
    <row r="787" spans="1:42" ht="12.75" customHeight="1" x14ac:dyDescent="0.15">
      <c r="A787" s="2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5"/>
      <c r="M787" s="3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7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</row>
    <row r="788" spans="1:42" ht="12.75" customHeight="1" x14ac:dyDescent="0.15">
      <c r="A788" s="2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5"/>
      <c r="M788" s="3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7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</row>
    <row r="789" spans="1:42" ht="12.75" customHeight="1" x14ac:dyDescent="0.15">
      <c r="A789" s="2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5"/>
      <c r="M789" s="3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7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</row>
    <row r="790" spans="1:42" ht="12.75" customHeight="1" x14ac:dyDescent="0.15">
      <c r="A790" s="2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5"/>
      <c r="M790" s="3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7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</row>
    <row r="791" spans="1:42" ht="12.75" customHeight="1" x14ac:dyDescent="0.15">
      <c r="A791" s="2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5"/>
      <c r="M791" s="3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7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</row>
    <row r="792" spans="1:42" ht="12.75" customHeight="1" x14ac:dyDescent="0.15">
      <c r="A792" s="2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5"/>
      <c r="M792" s="3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7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</row>
    <row r="793" spans="1:42" ht="12.75" customHeight="1" x14ac:dyDescent="0.15">
      <c r="A793" s="2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5"/>
      <c r="M793" s="3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7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</row>
    <row r="794" spans="1:42" ht="12.75" customHeight="1" x14ac:dyDescent="0.15">
      <c r="A794" s="2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5"/>
      <c r="M794" s="3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7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</row>
    <row r="795" spans="1:42" ht="12.75" customHeight="1" x14ac:dyDescent="0.15">
      <c r="A795" s="2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5"/>
      <c r="M795" s="3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7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</row>
    <row r="796" spans="1:42" ht="12.75" customHeight="1" x14ac:dyDescent="0.15">
      <c r="A796" s="2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5"/>
      <c r="M796" s="3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7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</row>
    <row r="797" spans="1:42" ht="12.75" customHeight="1" x14ac:dyDescent="0.15">
      <c r="A797" s="2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5"/>
      <c r="M797" s="3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7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</row>
    <row r="798" spans="1:42" ht="12.75" customHeight="1" x14ac:dyDescent="0.15">
      <c r="A798" s="2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5"/>
      <c r="M798" s="3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7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</row>
    <row r="799" spans="1:42" ht="12.75" customHeight="1" x14ac:dyDescent="0.15">
      <c r="A799" s="2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5"/>
      <c r="M799" s="3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7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</row>
    <row r="800" spans="1:42" ht="12.75" customHeight="1" x14ac:dyDescent="0.15">
      <c r="A800" s="2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5"/>
      <c r="M800" s="3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7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</row>
    <row r="801" spans="1:42" ht="12.75" customHeight="1" x14ac:dyDescent="0.15">
      <c r="A801" s="2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5"/>
      <c r="M801" s="3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7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</row>
    <row r="802" spans="1:42" ht="12.75" customHeight="1" x14ac:dyDescent="0.15">
      <c r="A802" s="2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5"/>
      <c r="M802" s="3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7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</row>
    <row r="803" spans="1:42" ht="12.75" customHeight="1" x14ac:dyDescent="0.15">
      <c r="A803" s="2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5"/>
      <c r="M803" s="3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7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</row>
    <row r="804" spans="1:42" ht="12.75" customHeight="1" x14ac:dyDescent="0.15">
      <c r="A804" s="2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5"/>
      <c r="M804" s="3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7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</row>
    <row r="805" spans="1:42" ht="12.75" customHeight="1" x14ac:dyDescent="0.15">
      <c r="A805" s="2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5"/>
      <c r="M805" s="3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7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</row>
    <row r="806" spans="1:42" ht="12.75" customHeight="1" x14ac:dyDescent="0.15">
      <c r="A806" s="2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5"/>
      <c r="M806" s="3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7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</row>
    <row r="807" spans="1:42" ht="12.75" customHeight="1" x14ac:dyDescent="0.15">
      <c r="A807" s="2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5"/>
      <c r="M807" s="3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7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</row>
    <row r="808" spans="1:42" ht="12.75" customHeight="1" x14ac:dyDescent="0.15">
      <c r="A808" s="2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5"/>
      <c r="M808" s="3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7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</row>
    <row r="809" spans="1:42" ht="12.75" customHeight="1" x14ac:dyDescent="0.15">
      <c r="A809" s="2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5"/>
      <c r="M809" s="3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7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</row>
    <row r="810" spans="1:42" ht="12.75" customHeight="1" x14ac:dyDescent="0.15">
      <c r="A810" s="2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5"/>
      <c r="M810" s="3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7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</row>
    <row r="811" spans="1:42" ht="12.75" customHeight="1" x14ac:dyDescent="0.15">
      <c r="A811" s="2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5"/>
      <c r="M811" s="3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7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</row>
    <row r="812" spans="1:42" ht="12.75" customHeight="1" x14ac:dyDescent="0.15">
      <c r="A812" s="2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5"/>
      <c r="M812" s="3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7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</row>
    <row r="813" spans="1:42" ht="12.75" customHeight="1" x14ac:dyDescent="0.15">
      <c r="A813" s="2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5"/>
      <c r="M813" s="3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7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</row>
    <row r="814" spans="1:42" ht="12.75" customHeight="1" x14ac:dyDescent="0.15">
      <c r="A814" s="2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5"/>
      <c r="M814" s="3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7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</row>
    <row r="815" spans="1:42" ht="12.75" customHeight="1" x14ac:dyDescent="0.15">
      <c r="A815" s="2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5"/>
      <c r="M815" s="3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7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</row>
    <row r="816" spans="1:42" ht="12.75" customHeight="1" x14ac:dyDescent="0.15">
      <c r="A816" s="2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5"/>
      <c r="M816" s="3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7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</row>
    <row r="817" spans="1:42" ht="12.75" customHeight="1" x14ac:dyDescent="0.15">
      <c r="A817" s="2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5"/>
      <c r="M817" s="3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7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</row>
    <row r="818" spans="1:42" ht="12.75" customHeight="1" x14ac:dyDescent="0.15">
      <c r="A818" s="2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5"/>
      <c r="M818" s="3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7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</row>
    <row r="819" spans="1:42" ht="12.75" customHeight="1" x14ac:dyDescent="0.15">
      <c r="A819" s="2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5"/>
      <c r="M819" s="3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7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</row>
    <row r="820" spans="1:42" ht="12.75" customHeight="1" x14ac:dyDescent="0.15">
      <c r="A820" s="2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5"/>
      <c r="M820" s="3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7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</row>
    <row r="821" spans="1:42" ht="12.75" customHeight="1" x14ac:dyDescent="0.15">
      <c r="A821" s="2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5"/>
      <c r="M821" s="3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7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</row>
    <row r="822" spans="1:42" ht="12.75" customHeight="1" x14ac:dyDescent="0.15">
      <c r="A822" s="2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5"/>
      <c r="M822" s="3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7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</row>
    <row r="823" spans="1:42" ht="12.75" customHeight="1" x14ac:dyDescent="0.15">
      <c r="A823" s="2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5"/>
      <c r="M823" s="3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7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</row>
    <row r="824" spans="1:42" ht="12.75" customHeight="1" x14ac:dyDescent="0.15">
      <c r="A824" s="2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5"/>
      <c r="M824" s="3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7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</row>
    <row r="825" spans="1:42" ht="12.75" customHeight="1" x14ac:dyDescent="0.15">
      <c r="A825" s="2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5"/>
      <c r="M825" s="3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7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</row>
    <row r="826" spans="1:42" ht="12.75" customHeight="1" x14ac:dyDescent="0.15">
      <c r="A826" s="2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5"/>
      <c r="M826" s="3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7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</row>
    <row r="827" spans="1:42" ht="12.75" customHeight="1" x14ac:dyDescent="0.15">
      <c r="A827" s="2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5"/>
      <c r="M827" s="3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7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</row>
    <row r="828" spans="1:42" ht="12.75" customHeight="1" x14ac:dyDescent="0.15">
      <c r="A828" s="2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5"/>
      <c r="M828" s="3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7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</row>
    <row r="829" spans="1:42" ht="12.75" customHeight="1" x14ac:dyDescent="0.15">
      <c r="A829" s="2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5"/>
      <c r="M829" s="3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7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</row>
    <row r="830" spans="1:42" ht="12.75" customHeight="1" x14ac:dyDescent="0.15">
      <c r="A830" s="2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5"/>
      <c r="M830" s="3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7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</row>
    <row r="831" spans="1:42" ht="12.75" customHeight="1" x14ac:dyDescent="0.15">
      <c r="A831" s="2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5"/>
      <c r="M831" s="3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7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</row>
    <row r="832" spans="1:42" ht="12.75" customHeight="1" x14ac:dyDescent="0.15">
      <c r="A832" s="2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5"/>
      <c r="M832" s="3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7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</row>
    <row r="833" spans="1:42" ht="12.75" customHeight="1" x14ac:dyDescent="0.15">
      <c r="A833" s="2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5"/>
      <c r="M833" s="3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7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</row>
    <row r="834" spans="1:42" ht="12.75" customHeight="1" x14ac:dyDescent="0.15">
      <c r="A834" s="2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5"/>
      <c r="M834" s="3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7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</row>
    <row r="835" spans="1:42" ht="12.75" customHeight="1" x14ac:dyDescent="0.15">
      <c r="A835" s="2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5"/>
      <c r="M835" s="3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7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</row>
    <row r="836" spans="1:42" ht="12.75" customHeight="1" x14ac:dyDescent="0.15">
      <c r="A836" s="2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5"/>
      <c r="M836" s="3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7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</row>
    <row r="837" spans="1:42" ht="12.75" customHeight="1" x14ac:dyDescent="0.15">
      <c r="A837" s="2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5"/>
      <c r="M837" s="3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7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</row>
    <row r="838" spans="1:42" ht="12.75" customHeight="1" x14ac:dyDescent="0.15">
      <c r="A838" s="2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5"/>
      <c r="M838" s="3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7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</row>
    <row r="839" spans="1:42" ht="12.75" customHeight="1" x14ac:dyDescent="0.15">
      <c r="A839" s="2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5"/>
      <c r="M839" s="3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7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</row>
    <row r="840" spans="1:42" ht="12.75" customHeight="1" x14ac:dyDescent="0.15">
      <c r="A840" s="2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5"/>
      <c r="M840" s="3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7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</row>
    <row r="841" spans="1:42" ht="12.75" customHeight="1" x14ac:dyDescent="0.15">
      <c r="A841" s="2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5"/>
      <c r="M841" s="3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7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</row>
    <row r="842" spans="1:42" ht="12.75" customHeight="1" x14ac:dyDescent="0.15">
      <c r="A842" s="2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5"/>
      <c r="M842" s="3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7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</row>
    <row r="843" spans="1:42" ht="12.75" customHeight="1" x14ac:dyDescent="0.15">
      <c r="A843" s="2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5"/>
      <c r="M843" s="3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7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</row>
    <row r="844" spans="1:42" ht="12.75" customHeight="1" x14ac:dyDescent="0.15">
      <c r="A844" s="2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5"/>
      <c r="M844" s="3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7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</row>
    <row r="845" spans="1:42" ht="12.75" customHeight="1" x14ac:dyDescent="0.15">
      <c r="A845" s="2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5"/>
      <c r="M845" s="3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7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</row>
    <row r="846" spans="1:42" ht="12.75" customHeight="1" x14ac:dyDescent="0.15">
      <c r="A846" s="2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5"/>
      <c r="M846" s="3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7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</row>
    <row r="847" spans="1:42" ht="12.75" customHeight="1" x14ac:dyDescent="0.15">
      <c r="A847" s="2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5"/>
      <c r="M847" s="3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7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</row>
    <row r="848" spans="1:42" ht="12.75" customHeight="1" x14ac:dyDescent="0.15">
      <c r="A848" s="2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5"/>
      <c r="M848" s="3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7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</row>
    <row r="849" spans="1:42" ht="12.75" customHeight="1" x14ac:dyDescent="0.15">
      <c r="A849" s="2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5"/>
      <c r="M849" s="3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7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</row>
    <row r="850" spans="1:42" ht="12.75" customHeight="1" x14ac:dyDescent="0.15">
      <c r="A850" s="2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5"/>
      <c r="M850" s="3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7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</row>
    <row r="851" spans="1:42" ht="12.75" customHeight="1" x14ac:dyDescent="0.15">
      <c r="A851" s="2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5"/>
      <c r="M851" s="3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7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</row>
    <row r="852" spans="1:42" ht="12.75" customHeight="1" x14ac:dyDescent="0.15">
      <c r="A852" s="2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5"/>
      <c r="M852" s="3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7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</row>
    <row r="853" spans="1:42" ht="12.75" customHeight="1" x14ac:dyDescent="0.15">
      <c r="A853" s="2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5"/>
      <c r="M853" s="3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7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</row>
    <row r="854" spans="1:42" ht="12.75" customHeight="1" x14ac:dyDescent="0.15">
      <c r="A854" s="2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5"/>
      <c r="M854" s="3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7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</row>
    <row r="855" spans="1:42" ht="12.75" customHeight="1" x14ac:dyDescent="0.15">
      <c r="A855" s="2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5"/>
      <c r="M855" s="3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7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</row>
    <row r="856" spans="1:42" ht="12.75" customHeight="1" x14ac:dyDescent="0.15">
      <c r="A856" s="2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5"/>
      <c r="M856" s="3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7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</row>
    <row r="857" spans="1:42" ht="12.75" customHeight="1" x14ac:dyDescent="0.15">
      <c r="A857" s="2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5"/>
      <c r="M857" s="3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7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</row>
    <row r="858" spans="1:42" ht="12.75" customHeight="1" x14ac:dyDescent="0.15">
      <c r="A858" s="2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5"/>
      <c r="M858" s="3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7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</row>
    <row r="859" spans="1:42" ht="12.75" customHeight="1" x14ac:dyDescent="0.15">
      <c r="A859" s="2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5"/>
      <c r="M859" s="3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7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</row>
    <row r="860" spans="1:42" ht="12.75" customHeight="1" x14ac:dyDescent="0.15">
      <c r="A860" s="2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5"/>
      <c r="M860" s="3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7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</row>
    <row r="861" spans="1:42" ht="12.75" customHeight="1" x14ac:dyDescent="0.15">
      <c r="A861" s="2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5"/>
      <c r="M861" s="3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7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</row>
    <row r="862" spans="1:42" ht="12.75" customHeight="1" x14ac:dyDescent="0.15">
      <c r="A862" s="2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5"/>
      <c r="M862" s="3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7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</row>
    <row r="863" spans="1:42" ht="12.75" customHeight="1" x14ac:dyDescent="0.15">
      <c r="A863" s="2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5"/>
      <c r="M863" s="3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7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</row>
    <row r="864" spans="1:42" ht="12.75" customHeight="1" x14ac:dyDescent="0.15">
      <c r="A864" s="2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5"/>
      <c r="M864" s="3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7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</row>
    <row r="865" spans="1:42" ht="12.75" customHeight="1" x14ac:dyDescent="0.15">
      <c r="A865" s="2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5"/>
      <c r="M865" s="3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7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</row>
    <row r="866" spans="1:42" ht="12.75" customHeight="1" x14ac:dyDescent="0.15">
      <c r="A866" s="2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5"/>
      <c r="M866" s="3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7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</row>
    <row r="867" spans="1:42" ht="12.75" customHeight="1" x14ac:dyDescent="0.15">
      <c r="A867" s="2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5"/>
      <c r="M867" s="3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7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</row>
    <row r="868" spans="1:42" ht="12.75" customHeight="1" x14ac:dyDescent="0.15">
      <c r="A868" s="2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5"/>
      <c r="M868" s="3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7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</row>
    <row r="869" spans="1:42" ht="12.75" customHeight="1" x14ac:dyDescent="0.15">
      <c r="A869" s="2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5"/>
      <c r="M869" s="3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7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</row>
    <row r="870" spans="1:42" ht="12.75" customHeight="1" x14ac:dyDescent="0.15">
      <c r="A870" s="2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5"/>
      <c r="M870" s="3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7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</row>
    <row r="871" spans="1:42" ht="12.75" customHeight="1" x14ac:dyDescent="0.15">
      <c r="A871" s="2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5"/>
      <c r="M871" s="3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7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</row>
    <row r="872" spans="1:42" ht="12.75" customHeight="1" x14ac:dyDescent="0.15">
      <c r="A872" s="2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5"/>
      <c r="M872" s="3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7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</row>
    <row r="873" spans="1:42" ht="12.75" customHeight="1" x14ac:dyDescent="0.15">
      <c r="A873" s="2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5"/>
      <c r="M873" s="3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7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</row>
    <row r="874" spans="1:42" ht="12.75" customHeight="1" x14ac:dyDescent="0.15">
      <c r="A874" s="2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5"/>
      <c r="M874" s="3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7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</row>
    <row r="875" spans="1:42" ht="12.75" customHeight="1" x14ac:dyDescent="0.15">
      <c r="A875" s="2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5"/>
      <c r="M875" s="3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7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</row>
    <row r="876" spans="1:42" ht="12.75" customHeight="1" x14ac:dyDescent="0.15">
      <c r="A876" s="2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5"/>
      <c r="M876" s="3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7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</row>
    <row r="877" spans="1:42" ht="12.75" customHeight="1" x14ac:dyDescent="0.15">
      <c r="A877" s="2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5"/>
      <c r="M877" s="3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7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</row>
    <row r="878" spans="1:42" ht="12.75" customHeight="1" x14ac:dyDescent="0.15">
      <c r="A878" s="2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5"/>
      <c r="M878" s="3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7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</row>
    <row r="879" spans="1:42" ht="12.75" customHeight="1" x14ac:dyDescent="0.15">
      <c r="A879" s="2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5"/>
      <c r="M879" s="3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7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</row>
    <row r="880" spans="1:42" ht="12.75" customHeight="1" x14ac:dyDescent="0.15">
      <c r="A880" s="2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5"/>
      <c r="M880" s="3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7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</row>
    <row r="881" spans="1:42" ht="12.75" customHeight="1" x14ac:dyDescent="0.15">
      <c r="A881" s="2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5"/>
      <c r="M881" s="3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7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</row>
    <row r="882" spans="1:42" ht="12.75" customHeight="1" x14ac:dyDescent="0.15">
      <c r="A882" s="2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5"/>
      <c r="M882" s="3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7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</row>
    <row r="883" spans="1:42" ht="12.75" customHeight="1" x14ac:dyDescent="0.15">
      <c r="A883" s="2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5"/>
      <c r="M883" s="3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7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</row>
    <row r="884" spans="1:42" ht="12.75" customHeight="1" x14ac:dyDescent="0.15">
      <c r="A884" s="2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5"/>
      <c r="M884" s="3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7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</row>
    <row r="885" spans="1:42" ht="12.75" customHeight="1" x14ac:dyDescent="0.15">
      <c r="A885" s="2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5"/>
      <c r="M885" s="3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7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</row>
    <row r="886" spans="1:42" ht="12.75" customHeight="1" x14ac:dyDescent="0.15">
      <c r="A886" s="2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5"/>
      <c r="M886" s="3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7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</row>
    <row r="887" spans="1:42" ht="12.75" customHeight="1" x14ac:dyDescent="0.15">
      <c r="A887" s="2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5"/>
      <c r="M887" s="3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7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</row>
    <row r="888" spans="1:42" ht="12.75" customHeight="1" x14ac:dyDescent="0.15">
      <c r="A888" s="2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5"/>
      <c r="M888" s="3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7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</row>
    <row r="889" spans="1:42" ht="12.75" customHeight="1" x14ac:dyDescent="0.15">
      <c r="A889" s="2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5"/>
      <c r="M889" s="3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7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</row>
    <row r="890" spans="1:42" ht="12.75" customHeight="1" x14ac:dyDescent="0.15">
      <c r="A890" s="2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5"/>
      <c r="M890" s="3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7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</row>
    <row r="891" spans="1:42" ht="12.75" customHeight="1" x14ac:dyDescent="0.15">
      <c r="A891" s="2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5"/>
      <c r="M891" s="3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7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</row>
    <row r="892" spans="1:42" ht="12.75" customHeight="1" x14ac:dyDescent="0.15">
      <c r="A892" s="2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5"/>
      <c r="M892" s="3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7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</row>
    <row r="893" spans="1:42" ht="12.75" customHeight="1" x14ac:dyDescent="0.15">
      <c r="A893" s="2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5"/>
      <c r="M893" s="3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7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</row>
    <row r="894" spans="1:42" ht="12.75" customHeight="1" x14ac:dyDescent="0.15">
      <c r="A894" s="2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5"/>
      <c r="M894" s="3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7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</row>
    <row r="895" spans="1:42" ht="12.75" customHeight="1" x14ac:dyDescent="0.15">
      <c r="A895" s="2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5"/>
      <c r="M895" s="3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7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</row>
    <row r="896" spans="1:42" ht="12.75" customHeight="1" x14ac:dyDescent="0.15">
      <c r="A896" s="2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5"/>
      <c r="M896" s="3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7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</row>
    <row r="897" spans="1:42" ht="12.75" customHeight="1" x14ac:dyDescent="0.15">
      <c r="A897" s="2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5"/>
      <c r="M897" s="3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7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</row>
    <row r="898" spans="1:42" ht="12.75" customHeight="1" x14ac:dyDescent="0.15">
      <c r="A898" s="2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5"/>
      <c r="M898" s="3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7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</row>
    <row r="899" spans="1:42" ht="12.75" customHeight="1" x14ac:dyDescent="0.15">
      <c r="A899" s="2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5"/>
      <c r="M899" s="3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7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</row>
    <row r="900" spans="1:42" ht="12.75" customHeight="1" x14ac:dyDescent="0.15">
      <c r="A900" s="2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5"/>
      <c r="M900" s="3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7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</row>
    <row r="901" spans="1:42" ht="12.75" customHeight="1" x14ac:dyDescent="0.15">
      <c r="A901" s="2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5"/>
      <c r="M901" s="3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7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</row>
    <row r="902" spans="1:42" ht="12.75" customHeight="1" x14ac:dyDescent="0.15">
      <c r="A902" s="2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5"/>
      <c r="M902" s="3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7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</row>
    <row r="903" spans="1:42" ht="12.75" customHeight="1" x14ac:dyDescent="0.15">
      <c r="A903" s="2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5"/>
      <c r="M903" s="3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7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</row>
    <row r="904" spans="1:42" ht="12.75" customHeight="1" x14ac:dyDescent="0.15">
      <c r="A904" s="2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5"/>
      <c r="M904" s="3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7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</row>
    <row r="905" spans="1:42" ht="12.75" customHeight="1" x14ac:dyDescent="0.15">
      <c r="A905" s="2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5"/>
      <c r="M905" s="3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7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</row>
    <row r="906" spans="1:42" ht="12.75" customHeight="1" x14ac:dyDescent="0.15">
      <c r="A906" s="2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5"/>
      <c r="M906" s="3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7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</row>
    <row r="907" spans="1:42" ht="12.75" customHeight="1" x14ac:dyDescent="0.15">
      <c r="A907" s="2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5"/>
      <c r="M907" s="3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7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</row>
    <row r="908" spans="1:42" ht="12.75" customHeight="1" x14ac:dyDescent="0.15">
      <c r="A908" s="2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5"/>
      <c r="M908" s="3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7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</row>
    <row r="909" spans="1:42" ht="12.75" customHeight="1" x14ac:dyDescent="0.15">
      <c r="A909" s="2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5"/>
      <c r="M909" s="3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7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</row>
    <row r="910" spans="1:42" ht="12.75" customHeight="1" x14ac:dyDescent="0.15">
      <c r="A910" s="2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5"/>
      <c r="M910" s="3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7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</row>
    <row r="911" spans="1:42" ht="12.75" customHeight="1" x14ac:dyDescent="0.15">
      <c r="A911" s="2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5"/>
      <c r="M911" s="3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7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</row>
    <row r="912" spans="1:42" ht="12.75" customHeight="1" x14ac:dyDescent="0.15">
      <c r="A912" s="2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5"/>
      <c r="M912" s="3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7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</row>
    <row r="913" spans="1:42" ht="12.75" customHeight="1" x14ac:dyDescent="0.15">
      <c r="A913" s="2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5"/>
      <c r="M913" s="3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7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</row>
    <row r="914" spans="1:42" ht="12.75" customHeight="1" x14ac:dyDescent="0.15">
      <c r="A914" s="2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5"/>
      <c r="M914" s="3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7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</row>
    <row r="915" spans="1:42" ht="12.75" customHeight="1" x14ac:dyDescent="0.15">
      <c r="A915" s="2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5"/>
      <c r="M915" s="3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7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</row>
    <row r="916" spans="1:42" ht="12.75" customHeight="1" x14ac:dyDescent="0.15">
      <c r="A916" s="2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5"/>
      <c r="M916" s="3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7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</row>
    <row r="917" spans="1:42" ht="12.75" customHeight="1" x14ac:dyDescent="0.15">
      <c r="A917" s="2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5"/>
      <c r="M917" s="3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7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</row>
    <row r="918" spans="1:42" ht="12.75" customHeight="1" x14ac:dyDescent="0.15">
      <c r="A918" s="2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5"/>
      <c r="M918" s="3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7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</row>
    <row r="919" spans="1:42" ht="12.75" customHeight="1" x14ac:dyDescent="0.15">
      <c r="A919" s="2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5"/>
      <c r="M919" s="3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7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</row>
    <row r="920" spans="1:42" ht="12.75" customHeight="1" x14ac:dyDescent="0.15">
      <c r="A920" s="2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5"/>
      <c r="M920" s="3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7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</row>
    <row r="921" spans="1:42" ht="12.75" customHeight="1" x14ac:dyDescent="0.15">
      <c r="A921" s="2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5"/>
      <c r="M921" s="3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7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</row>
    <row r="922" spans="1:42" ht="12.75" customHeight="1" x14ac:dyDescent="0.15">
      <c r="A922" s="2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5"/>
      <c r="M922" s="3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7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</row>
    <row r="923" spans="1:42" ht="12.75" customHeight="1" x14ac:dyDescent="0.15">
      <c r="A923" s="2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5"/>
      <c r="M923" s="3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7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</row>
    <row r="924" spans="1:42" ht="12.75" customHeight="1" x14ac:dyDescent="0.15">
      <c r="A924" s="2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5"/>
      <c r="M924" s="3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7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</row>
    <row r="925" spans="1:42" ht="12.75" customHeight="1" x14ac:dyDescent="0.15">
      <c r="A925" s="2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5"/>
      <c r="M925" s="3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7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</row>
    <row r="926" spans="1:42" ht="12.75" customHeight="1" x14ac:dyDescent="0.15">
      <c r="A926" s="2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5"/>
      <c r="M926" s="3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7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</row>
    <row r="927" spans="1:42" ht="12.75" customHeight="1" x14ac:dyDescent="0.15">
      <c r="A927" s="2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5"/>
      <c r="M927" s="3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7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</row>
    <row r="928" spans="1:42" ht="12.75" customHeight="1" x14ac:dyDescent="0.15">
      <c r="A928" s="2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5"/>
      <c r="M928" s="3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7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</row>
    <row r="929" spans="1:42" ht="12.75" customHeight="1" x14ac:dyDescent="0.15">
      <c r="A929" s="2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5"/>
      <c r="M929" s="3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7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</row>
    <row r="930" spans="1:42" ht="12.75" customHeight="1" x14ac:dyDescent="0.15">
      <c r="A930" s="2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5"/>
      <c r="M930" s="3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7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</row>
    <row r="931" spans="1:42" ht="12.75" customHeight="1" x14ac:dyDescent="0.15">
      <c r="A931" s="2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5"/>
      <c r="M931" s="3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7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</row>
    <row r="932" spans="1:42" ht="12.75" customHeight="1" x14ac:dyDescent="0.15">
      <c r="A932" s="2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5"/>
      <c r="M932" s="3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7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</row>
    <row r="933" spans="1:42" ht="12.75" customHeight="1" x14ac:dyDescent="0.15">
      <c r="A933" s="2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5"/>
      <c r="M933" s="3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7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</row>
    <row r="934" spans="1:42" ht="12.75" customHeight="1" x14ac:dyDescent="0.15">
      <c r="A934" s="2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5"/>
      <c r="M934" s="3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7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</row>
    <row r="935" spans="1:42" ht="12.75" customHeight="1" x14ac:dyDescent="0.15">
      <c r="A935" s="2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5"/>
      <c r="M935" s="3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7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</row>
    <row r="936" spans="1:42" ht="12.75" customHeight="1" x14ac:dyDescent="0.15">
      <c r="A936" s="2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5"/>
      <c r="M936" s="3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7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</row>
    <row r="937" spans="1:42" ht="12.75" customHeight="1" x14ac:dyDescent="0.15">
      <c r="A937" s="2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5"/>
      <c r="M937" s="3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7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</row>
    <row r="938" spans="1:42" ht="12.75" customHeight="1" x14ac:dyDescent="0.15">
      <c r="A938" s="2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5"/>
      <c r="M938" s="3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7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</row>
    <row r="939" spans="1:42" ht="12.75" customHeight="1" x14ac:dyDescent="0.15">
      <c r="A939" s="2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5"/>
      <c r="M939" s="3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7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</row>
    <row r="940" spans="1:42" ht="12.75" customHeight="1" x14ac:dyDescent="0.15">
      <c r="A940" s="2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5"/>
      <c r="M940" s="3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7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</row>
    <row r="941" spans="1:42" ht="12.75" customHeight="1" x14ac:dyDescent="0.15">
      <c r="A941" s="2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5"/>
      <c r="M941" s="3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7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</row>
    <row r="942" spans="1:42" ht="12.75" customHeight="1" x14ac:dyDescent="0.15">
      <c r="A942" s="2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5"/>
      <c r="M942" s="3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7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</row>
    <row r="943" spans="1:42" ht="12.75" customHeight="1" x14ac:dyDescent="0.15">
      <c r="A943" s="2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5"/>
      <c r="M943" s="3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7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</row>
    <row r="944" spans="1:42" ht="12.75" customHeight="1" x14ac:dyDescent="0.15">
      <c r="A944" s="2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5"/>
      <c r="M944" s="3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7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</row>
    <row r="945" spans="1:42" ht="12.75" customHeight="1" x14ac:dyDescent="0.15">
      <c r="A945" s="2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5"/>
      <c r="M945" s="3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7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</row>
    <row r="946" spans="1:42" ht="12.75" customHeight="1" x14ac:dyDescent="0.15">
      <c r="A946" s="2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5"/>
      <c r="M946" s="3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7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</row>
    <row r="947" spans="1:42" ht="12.75" customHeight="1" x14ac:dyDescent="0.15">
      <c r="A947" s="2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5"/>
      <c r="M947" s="3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7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</row>
    <row r="948" spans="1:42" ht="12.75" customHeight="1" x14ac:dyDescent="0.15">
      <c r="A948" s="2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5"/>
      <c r="M948" s="3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7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</row>
    <row r="949" spans="1:42" ht="12.75" customHeight="1" x14ac:dyDescent="0.15">
      <c r="A949" s="2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5"/>
      <c r="M949" s="3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7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</row>
    <row r="950" spans="1:42" ht="12.75" customHeight="1" x14ac:dyDescent="0.15">
      <c r="A950" s="2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5"/>
      <c r="M950" s="3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7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</row>
    <row r="951" spans="1:42" ht="12.75" customHeight="1" x14ac:dyDescent="0.15">
      <c r="A951" s="2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5"/>
      <c r="M951" s="3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7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</row>
    <row r="952" spans="1:42" ht="12.75" customHeight="1" x14ac:dyDescent="0.15">
      <c r="A952" s="2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5"/>
      <c r="M952" s="3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7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</row>
    <row r="953" spans="1:42" ht="12.75" customHeight="1" x14ac:dyDescent="0.15">
      <c r="A953" s="2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5"/>
      <c r="M953" s="3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7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</row>
    <row r="954" spans="1:42" ht="12.75" customHeight="1" x14ac:dyDescent="0.15">
      <c r="A954" s="2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5"/>
      <c r="M954" s="3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7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</row>
    <row r="955" spans="1:42" ht="12.75" customHeight="1" x14ac:dyDescent="0.15">
      <c r="A955" s="2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5"/>
      <c r="M955" s="3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7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</row>
    <row r="956" spans="1:42" ht="12.75" customHeight="1" x14ac:dyDescent="0.15">
      <c r="A956" s="2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5"/>
      <c r="M956" s="3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7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</row>
    <row r="957" spans="1:42" ht="12.75" customHeight="1" x14ac:dyDescent="0.15">
      <c r="A957" s="2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5"/>
      <c r="M957" s="3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7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</row>
    <row r="958" spans="1:42" ht="12.75" customHeight="1" x14ac:dyDescent="0.15">
      <c r="A958" s="2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5"/>
      <c r="M958" s="3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7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</row>
    <row r="959" spans="1:42" ht="12.75" customHeight="1" x14ac:dyDescent="0.15">
      <c r="A959" s="2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5"/>
      <c r="M959" s="3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7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</row>
    <row r="960" spans="1:42" ht="12.75" customHeight="1" x14ac:dyDescent="0.15">
      <c r="A960" s="2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5"/>
      <c r="M960" s="3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7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</row>
    <row r="961" spans="1:42" ht="12.75" customHeight="1" x14ac:dyDescent="0.15">
      <c r="A961" s="2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5"/>
      <c r="M961" s="3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7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</row>
    <row r="962" spans="1:42" ht="12.75" customHeight="1" x14ac:dyDescent="0.15">
      <c r="A962" s="2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5"/>
      <c r="M962" s="3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7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</row>
    <row r="963" spans="1:42" ht="12.75" customHeight="1" x14ac:dyDescent="0.15">
      <c r="A963" s="2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5"/>
      <c r="M963" s="3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7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</row>
    <row r="964" spans="1:42" ht="12.75" customHeight="1" x14ac:dyDescent="0.15">
      <c r="A964" s="2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5"/>
      <c r="M964" s="3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7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</row>
    <row r="965" spans="1:42" ht="12.75" customHeight="1" x14ac:dyDescent="0.15">
      <c r="A965" s="2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5"/>
      <c r="M965" s="3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7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</row>
    <row r="966" spans="1:42" ht="12.75" customHeight="1" x14ac:dyDescent="0.15">
      <c r="A966" s="2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5"/>
      <c r="M966" s="3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7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</row>
    <row r="967" spans="1:42" ht="12.75" customHeight="1" x14ac:dyDescent="0.15">
      <c r="A967" s="2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5"/>
      <c r="M967" s="3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7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</row>
    <row r="968" spans="1:42" ht="12.75" customHeight="1" x14ac:dyDescent="0.15">
      <c r="A968" s="2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5"/>
      <c r="M968" s="3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7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</row>
    <row r="969" spans="1:42" ht="12.75" customHeight="1" x14ac:dyDescent="0.15">
      <c r="A969" s="2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5"/>
      <c r="M969" s="3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7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</row>
    <row r="970" spans="1:42" ht="12.75" customHeight="1" x14ac:dyDescent="0.15">
      <c r="A970" s="2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5"/>
      <c r="M970" s="3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7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</row>
    <row r="971" spans="1:42" ht="12.75" customHeight="1" x14ac:dyDescent="0.15">
      <c r="A971" s="2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5"/>
      <c r="M971" s="3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7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</row>
    <row r="972" spans="1:42" ht="12.75" customHeight="1" x14ac:dyDescent="0.15">
      <c r="A972" s="2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5"/>
      <c r="M972" s="3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7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</row>
    <row r="973" spans="1:42" ht="12.75" customHeight="1" x14ac:dyDescent="0.15">
      <c r="A973" s="2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5"/>
      <c r="M973" s="3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7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</row>
  </sheetData>
  <autoFilter ref="A4:AJ19" xr:uid="{00000000-0009-0000-0000-000000000000}"/>
  <printOptions horizontalCentered="1" verticalCentered="1" gridLines="1"/>
  <pageMargins left="0" right="0" top="0.25" bottom="0.2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Labor rates</vt:lpstr>
      <vt:lpstr>'Labor rates'!Z_188383C3_BBEC_4AD2_BF1F_7BE8B6F5FF0D_.wvu.PrintArea</vt:lpstr>
      <vt:lpstr>'Labor rates'!Z_188383C3_BBEC_4AD2_BF1F_7BE8B6F5FF0D_.wvu.PrintTitles</vt:lpstr>
      <vt:lpstr>'Labor rates'!Z_28C2AC0D_E338_4355_B5D7_7A2723AC9096_.wvu.PrintArea</vt:lpstr>
      <vt:lpstr>'Labor rates'!Z_28C2AC0D_E338_4355_B5D7_7A2723AC9096_.wvu.PrintTitles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Stern</cp:lastModifiedBy>
  <dcterms:modified xsi:type="dcterms:W3CDTF">2021-01-14T16:02:03Z</dcterms:modified>
</cp:coreProperties>
</file>